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C:\Users\jorte\Phius Dropbox\PHIUS Shared\Certification\Project Certification\01_Calculators_Protocol\12_REVIVE 2024\Workbooks\"/>
    </mc:Choice>
  </mc:AlternateContent>
  <xr:revisionPtr revIDLastSave="0" documentId="13_ncr:1_{A9B07A5B-AC38-40B0-8C8D-32E5F7C723DB}" xr6:coauthVersionLast="47" xr6:coauthVersionMax="47" xr10:uidLastSave="{00000000-0000-0000-0000-000000000000}"/>
  <bookViews>
    <workbookView xWindow="28680" yWindow="-765" windowWidth="29040" windowHeight="15720" tabRatio="784" firstSheet="3" activeTab="3" xr2:uid="{00000000-000D-0000-FFFF-FFFF00000000}"/>
  </bookViews>
  <sheets>
    <sheet name="Phius Feedback" sheetId="52" state="hidden" r:id="rId1"/>
    <sheet name="Cx Report" sheetId="47" state="hidden" r:id="rId2"/>
    <sheet name="Cx Plan" sheetId="48" state="hidden" r:id="rId3"/>
    <sheet name="Program Plan" sheetId="41" r:id="rId4"/>
    <sheet name="Rationale for Retrofit" sheetId="21" r:id="rId5"/>
    <sheet name="Hazard Mitigation" sheetId="51" r:id="rId6"/>
    <sheet name="Owner Worksheet" sheetId="37" r:id="rId7"/>
    <sheet name="Current Facility Requirements" sheetId="38" r:id="rId8"/>
    <sheet name="Phase 2 IAQ Assessment" sheetId="45" r:id="rId9"/>
    <sheet name="Phase 2 IAQ Investigation" sheetId="50" r:id="rId10"/>
    <sheet name="Phase 2 Performance Modeling" sheetId="49" r:id="rId11"/>
    <sheet name="Issues &amp; Resolutions Log" sheetId="44" r:id="rId12"/>
    <sheet name="(NR) Crit Loads &amp; Occ." sheetId="46" state="hidden" r:id="rId13"/>
    <sheet name="Update Tracker" sheetId="53" state="hidden" r:id="rId14"/>
    <sheet name="CFR Options" sheetId="40" state="hidden" r:id="rId15"/>
    <sheet name="Options 2024 " sheetId="35" state="hidden" r:id="rId16"/>
    <sheet name="Occupant Survey Options" sheetId="39" state="hidden" r:id="rId17"/>
    <sheet name="Climate Risk" sheetId="36" state="hidden" r:id="rId18"/>
  </sheets>
  <externalReferences>
    <externalReference r:id="rId19"/>
    <externalReference r:id="rId20"/>
    <externalReference r:id="rId21"/>
    <externalReference r:id="rId22"/>
    <externalReference r:id="rId23"/>
    <externalReference r:id="rId24"/>
  </externalReferences>
  <definedNames>
    <definedName name="_R1">'[1]Fastener Correction'!#REF!</definedName>
    <definedName name="Af">'[2]Fastener Correction'!#REF!</definedName>
    <definedName name="Ar">'[3]Fastener Correction'!#REF!</definedName>
    <definedName name="d0">'[2]Fastener Correction'!#REF!</definedName>
    <definedName name="d1_">'[2]Fastener Correction'!#REF!</definedName>
    <definedName name="ef">'[4]Fastener Correction'!#REF!</definedName>
    <definedName name="Fensterdaten">#REF!</definedName>
    <definedName name="lmf">'[2]Fastener Correction'!#REF!</definedName>
    <definedName name="NameDrop">'[1]Common Areas (MF)'!#REF!:INDEX('[1]Common Areas (MF)'!#REF!,MAX('[1]Common Areas (MF)'!#REF!),1)</definedName>
    <definedName name="nf">'[1]Fastener Correction'!#REF!</definedName>
    <definedName name="re">'[3]Fastener Correction'!#REF!</definedName>
    <definedName name="Rooms">[2]!Room_Type[Room Type]</definedName>
    <definedName name="RTh">'[1]Fastener Correction'!#REF!</definedName>
    <definedName name="solver_adj" hidden="1">'[5]Summer SI'!$K$151:$K$152</definedName>
    <definedName name="solver_cvg" hidden="1">0.0001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opt" hidden="1">'[5]Summer SI'!$M$151</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2</definedName>
    <definedName name="solver_val" hidden="1">0</definedName>
    <definedName name="Z_11660EA0_834D_4736_B93B_F44BEA6FF964_.wvu.PrintArea" hidden="1">'[5]Compact SI'!$A$83:$G$103</definedName>
    <definedName name="Z_11660EA0_834D_4736_B93B_F44BEA6FF964_.wvu.Rows" hidden="1">'[6]Compact SI'!#REF!</definedName>
    <definedName name="Z_33DA5C44_9B06_11DB_96B4_00E01850B65A_.wvu.Cols" hidden="1">'[5]U-List SI'!$AQ:$AV</definedName>
    <definedName name="Z_33DA5C44_9B06_11DB_96B4_00E01850B65A_.wvu.PrintArea" hidden="1">'[6]WinType SI'!$A$2:$P$18,'[6]WinType SI'!$A$76:$I$92</definedName>
    <definedName name="Z_33DA5C44_9B06_11DB_96B4_00E01850B65A_.wvu.PrintTitles" hidden="1">'[5]WinType SI'!$1:$1</definedName>
    <definedName name="Z_33DA5C44_9B06_11DB_96B4_00E01850B65A_.wvu.Rows" hidden="1">'[5]SolarDHW SI'!$18:$18</definedName>
    <definedName name="Z_F915C42F_B875_438F_A5F9_8AB3862536D5_.wvu.PrintArea" hidden="1">'[5]Compact SI'!$R$27:$AF$53</definedName>
    <definedName name="Z_F915C42F_B875_438F_A5F9_8AB3862536D5_.wvu.Rows" hidden="1">'[6]Compact SI'!$18:$19,'[6]Compact SI'!$28:$29,'[6]Compact SI'!$31:$33,'[6]Compact SI'!$38:$38,'[6]Compact SI'!$41:$43,'[6]Compact SI'!$46:$48,'[6]Compact SI'!$51:$51,'[6]Compact SI'!$53:$55,'[6]Compact SI'!$57:$70,'[6]Compact SI'!$83:$134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 i="36" l="1"/>
  <c r="B4" i="36"/>
  <c r="B5" i="36"/>
  <c r="B6" i="36"/>
  <c r="B7" i="36"/>
  <c r="B8" i="36"/>
  <c r="B9" i="36"/>
  <c r="B10" i="36"/>
  <c r="B11" i="36"/>
  <c r="B12" i="36"/>
  <c r="B13" i="36"/>
  <c r="B14" i="36"/>
  <c r="B15" i="36"/>
  <c r="B16" i="36"/>
  <c r="B17" i="36"/>
  <c r="B18" i="36"/>
  <c r="B19" i="36"/>
  <c r="B20" i="36"/>
  <c r="B21" i="36"/>
  <c r="B22" i="36"/>
  <c r="B23" i="36"/>
  <c r="B24" i="36"/>
  <c r="B25" i="36"/>
  <c r="B26" i="36"/>
  <c r="B27" i="36"/>
  <c r="B28" i="36"/>
  <c r="B29" i="36"/>
  <c r="B30" i="36"/>
  <c r="B31" i="36"/>
  <c r="B32" i="36"/>
  <c r="B33" i="36"/>
  <c r="B34" i="36"/>
  <c r="B35" i="36"/>
  <c r="B36" i="36"/>
  <c r="B37" i="36"/>
  <c r="B38" i="36"/>
  <c r="B39" i="36"/>
  <c r="B40" i="36"/>
  <c r="B41" i="36"/>
  <c r="B42" i="36"/>
  <c r="B43" i="36"/>
  <c r="B44" i="36"/>
  <c r="B45" i="36"/>
  <c r="B46" i="36"/>
  <c r="B47" i="36"/>
  <c r="B48" i="36"/>
  <c r="B49" i="36"/>
  <c r="B50" i="36"/>
  <c r="B51" i="36"/>
  <c r="B52" i="36"/>
  <c r="B53" i="36"/>
  <c r="B54" i="36"/>
  <c r="B55" i="36"/>
  <c r="B56" i="36"/>
  <c r="B57" i="36"/>
  <c r="B58" i="36"/>
  <c r="B59" i="36"/>
  <c r="B60" i="36"/>
  <c r="B61" i="36"/>
  <c r="B62" i="36"/>
  <c r="B63" i="36"/>
  <c r="B64" i="36"/>
  <c r="B65" i="36"/>
  <c r="B66" i="36"/>
  <c r="B67" i="36"/>
  <c r="B68" i="36"/>
  <c r="B69" i="36"/>
  <c r="B70" i="36"/>
  <c r="B71" i="36"/>
  <c r="B72" i="36"/>
  <c r="B73" i="36"/>
  <c r="B74" i="36"/>
  <c r="B75" i="36"/>
  <c r="B76" i="36"/>
  <c r="B77" i="36"/>
  <c r="B78" i="36"/>
  <c r="B79" i="36"/>
  <c r="B80" i="36"/>
  <c r="B81" i="36"/>
  <c r="B82" i="36"/>
  <c r="B83" i="36"/>
  <c r="B84" i="36"/>
  <c r="B85" i="36"/>
  <c r="B86" i="36"/>
  <c r="B87" i="36"/>
  <c r="B88" i="36"/>
  <c r="B89" i="36"/>
  <c r="B90" i="36"/>
  <c r="B91" i="36"/>
  <c r="B92" i="36"/>
  <c r="B93" i="36"/>
  <c r="B94" i="36"/>
  <c r="B95" i="36"/>
  <c r="B96" i="36"/>
  <c r="B97" i="36"/>
  <c r="B98" i="36"/>
  <c r="B99" i="36"/>
  <c r="B100" i="36"/>
  <c r="B101" i="36"/>
  <c r="B102" i="36"/>
  <c r="B103" i="36"/>
  <c r="B104" i="36"/>
  <c r="B105" i="36"/>
  <c r="B106" i="36"/>
  <c r="B107" i="36"/>
  <c r="B108" i="36"/>
  <c r="B109" i="36"/>
  <c r="B110" i="36"/>
  <c r="B111" i="36"/>
  <c r="B112" i="36"/>
  <c r="B113" i="36"/>
  <c r="B114" i="36"/>
  <c r="B115" i="36"/>
  <c r="B116" i="36"/>
  <c r="B117" i="36"/>
  <c r="B118" i="36"/>
  <c r="B119" i="36"/>
  <c r="B120" i="36"/>
  <c r="B121" i="36"/>
  <c r="B122" i="36"/>
  <c r="B123" i="36"/>
  <c r="B124" i="36"/>
  <c r="B125" i="36"/>
  <c r="B126" i="36"/>
  <c r="B127" i="36"/>
  <c r="B128" i="36"/>
  <c r="B129" i="36"/>
  <c r="B130" i="36"/>
  <c r="B131" i="36"/>
  <c r="B132" i="36"/>
  <c r="B133" i="36"/>
  <c r="B134" i="36"/>
  <c r="B135" i="36"/>
  <c r="B136" i="36"/>
  <c r="B137" i="36"/>
  <c r="B138" i="36"/>
  <c r="B139" i="36"/>
  <c r="B140" i="36"/>
  <c r="B141" i="36"/>
  <c r="B142" i="36"/>
  <c r="B143" i="36"/>
  <c r="B144" i="36"/>
  <c r="B145" i="36"/>
  <c r="B146" i="36"/>
  <c r="B147" i="36"/>
  <c r="B148" i="36"/>
  <c r="B149" i="36"/>
  <c r="B150" i="36"/>
  <c r="B151" i="36"/>
  <c r="B152" i="36"/>
  <c r="B153" i="36"/>
  <c r="B154" i="36"/>
  <c r="B155" i="36"/>
  <c r="B156" i="36"/>
  <c r="B157" i="36"/>
  <c r="B158" i="36"/>
  <c r="B159" i="36"/>
  <c r="B160" i="36"/>
  <c r="B161" i="36"/>
  <c r="B162" i="36"/>
  <c r="B163" i="36"/>
  <c r="B164" i="36"/>
  <c r="B165" i="36"/>
  <c r="B166" i="36"/>
  <c r="B167" i="36"/>
  <c r="B168" i="36"/>
  <c r="B169" i="36"/>
  <c r="B170" i="36"/>
  <c r="B171" i="36"/>
  <c r="B172" i="36"/>
  <c r="B173" i="36"/>
  <c r="B174" i="36"/>
  <c r="B175" i="36"/>
  <c r="B176" i="36"/>
  <c r="B177" i="36"/>
  <c r="B178" i="36"/>
  <c r="B179" i="36"/>
  <c r="B180" i="36"/>
  <c r="B181" i="36"/>
  <c r="B182" i="36"/>
  <c r="B183" i="36"/>
  <c r="B184" i="36"/>
  <c r="B185" i="36"/>
  <c r="B186" i="36"/>
  <c r="B187" i="36"/>
  <c r="B188" i="36"/>
  <c r="B189" i="36"/>
  <c r="B190" i="36"/>
  <c r="B191" i="36"/>
  <c r="B192" i="36"/>
  <c r="B193" i="36"/>
  <c r="B194" i="36"/>
  <c r="B195" i="36"/>
  <c r="B196" i="36"/>
  <c r="B197" i="36"/>
  <c r="B198" i="36"/>
  <c r="B199" i="36"/>
  <c r="B200" i="36"/>
  <c r="B201" i="36"/>
  <c r="B202" i="36"/>
  <c r="B203" i="36"/>
  <c r="B204" i="36"/>
  <c r="B205" i="36"/>
  <c r="B206" i="36"/>
  <c r="B207" i="36"/>
  <c r="B208" i="36"/>
  <c r="B209" i="36"/>
  <c r="B210" i="36"/>
  <c r="B211" i="36"/>
  <c r="B212" i="36"/>
  <c r="B213" i="36"/>
  <c r="B214" i="36"/>
  <c r="B215" i="36"/>
  <c r="B216" i="36"/>
  <c r="B217" i="36"/>
  <c r="B218" i="36"/>
  <c r="B219" i="36"/>
  <c r="B220" i="36"/>
  <c r="B221" i="36"/>
  <c r="B222" i="36"/>
  <c r="B223" i="36"/>
  <c r="B224" i="36"/>
  <c r="B225" i="36"/>
  <c r="B226" i="36"/>
  <c r="B227" i="36"/>
  <c r="B228" i="36"/>
  <c r="B229" i="36"/>
  <c r="B230" i="36"/>
  <c r="B231" i="36"/>
  <c r="B232" i="36"/>
  <c r="B233" i="36"/>
  <c r="B234" i="36"/>
  <c r="B235" i="36"/>
  <c r="B236" i="36"/>
  <c r="B237" i="36"/>
  <c r="B238" i="36"/>
  <c r="B239" i="36"/>
  <c r="B240" i="36"/>
  <c r="B241" i="36"/>
  <c r="B242" i="36"/>
  <c r="B243" i="36"/>
  <c r="B244" i="36"/>
  <c r="B245" i="36"/>
  <c r="B246" i="36"/>
  <c r="B247" i="36"/>
  <c r="B248" i="36"/>
  <c r="B249" i="36"/>
  <c r="B250" i="36"/>
  <c r="B251" i="36"/>
  <c r="B252" i="36"/>
  <c r="B253" i="36"/>
  <c r="B254" i="36"/>
  <c r="B255" i="36"/>
  <c r="B256" i="36"/>
  <c r="B257" i="36"/>
  <c r="B258" i="36"/>
  <c r="B259" i="36"/>
  <c r="B260" i="36"/>
  <c r="B261" i="36"/>
  <c r="B262" i="36"/>
  <c r="B263" i="36"/>
  <c r="B264" i="36"/>
  <c r="B265" i="36"/>
  <c r="B266" i="36"/>
  <c r="B267" i="36"/>
  <c r="B268" i="36"/>
  <c r="B269" i="36"/>
  <c r="B270" i="36"/>
  <c r="B271" i="36"/>
  <c r="B272" i="36"/>
  <c r="B273" i="36"/>
  <c r="B274" i="36"/>
  <c r="B275" i="36"/>
  <c r="B276" i="36"/>
  <c r="B277" i="36"/>
  <c r="B278" i="36"/>
  <c r="B279" i="36"/>
  <c r="B280" i="36"/>
  <c r="B281" i="36"/>
  <c r="B282" i="36"/>
  <c r="B283" i="36"/>
  <c r="B284" i="36"/>
  <c r="B285" i="36"/>
  <c r="B286" i="36"/>
  <c r="B287" i="36"/>
  <c r="B288" i="36"/>
  <c r="B289" i="36"/>
  <c r="B290" i="36"/>
  <c r="B291" i="36"/>
  <c r="B292" i="36"/>
  <c r="B293" i="36"/>
  <c r="B294" i="36"/>
  <c r="B295" i="36"/>
  <c r="B296" i="36"/>
  <c r="B297" i="36"/>
  <c r="B298" i="36"/>
  <c r="B299" i="36"/>
  <c r="B300" i="36"/>
  <c r="B301" i="36"/>
  <c r="B302" i="36"/>
  <c r="B303" i="36"/>
  <c r="B304" i="36"/>
  <c r="B305" i="36"/>
  <c r="B306" i="36"/>
  <c r="B307" i="36"/>
  <c r="B308" i="36"/>
  <c r="B309" i="36"/>
  <c r="B310" i="36"/>
  <c r="B311" i="36"/>
  <c r="B312" i="36"/>
  <c r="B313" i="36"/>
  <c r="B314" i="36"/>
  <c r="B315" i="36"/>
  <c r="B316" i="36"/>
  <c r="B317" i="36"/>
  <c r="B318" i="36"/>
  <c r="B319" i="36"/>
  <c r="B320" i="36"/>
  <c r="B321" i="36"/>
  <c r="B322" i="36"/>
  <c r="B323" i="36"/>
  <c r="B324" i="36"/>
  <c r="B325" i="36"/>
  <c r="B326" i="36"/>
  <c r="B327" i="36"/>
  <c r="B328" i="36"/>
  <c r="B329" i="36"/>
  <c r="B330" i="36"/>
  <c r="B331" i="36"/>
  <c r="B332" i="36"/>
  <c r="B333" i="36"/>
  <c r="B334" i="36"/>
  <c r="B335" i="36"/>
  <c r="B336" i="36"/>
  <c r="B337" i="36"/>
  <c r="B338" i="36"/>
  <c r="B339" i="36"/>
  <c r="B340" i="36"/>
  <c r="B341" i="36"/>
  <c r="B342" i="36"/>
  <c r="B343" i="36"/>
  <c r="B344" i="36"/>
  <c r="B345" i="36"/>
  <c r="B346" i="36"/>
  <c r="B347" i="36"/>
  <c r="B348" i="36"/>
  <c r="B349" i="36"/>
  <c r="B350" i="36"/>
  <c r="B351" i="36"/>
  <c r="B352" i="36"/>
  <c r="B353" i="36"/>
  <c r="B354" i="36"/>
  <c r="B355" i="36"/>
  <c r="B356" i="36"/>
  <c r="B357" i="36"/>
  <c r="B358" i="36"/>
  <c r="B359" i="36"/>
  <c r="B360" i="36"/>
  <c r="B361" i="36"/>
  <c r="B362" i="36"/>
  <c r="B363" i="36"/>
  <c r="B364" i="36"/>
  <c r="B365" i="36"/>
  <c r="B366" i="36"/>
  <c r="B367" i="36"/>
  <c r="B368" i="36"/>
  <c r="B369" i="36"/>
  <c r="B370" i="36"/>
  <c r="B371" i="36"/>
  <c r="B372" i="36"/>
  <c r="B373" i="36"/>
  <c r="B374" i="36"/>
  <c r="B375" i="36"/>
  <c r="B376" i="36"/>
  <c r="B377" i="36"/>
  <c r="B378" i="36"/>
  <c r="B379" i="36"/>
  <c r="B380" i="36"/>
  <c r="B381" i="36"/>
  <c r="B382" i="36"/>
  <c r="B383" i="36"/>
  <c r="B384" i="36"/>
  <c r="B385" i="36"/>
  <c r="B386" i="36"/>
  <c r="B387" i="36"/>
  <c r="B388" i="36"/>
  <c r="B389" i="36"/>
  <c r="B390" i="36"/>
  <c r="B391" i="36"/>
  <c r="B392" i="36"/>
  <c r="B393" i="36"/>
  <c r="B394" i="36"/>
  <c r="B395" i="36"/>
  <c r="B396" i="36"/>
  <c r="B397" i="36"/>
  <c r="B398" i="36"/>
  <c r="B399" i="36"/>
  <c r="B400" i="36"/>
  <c r="B401" i="36"/>
  <c r="B402" i="36"/>
  <c r="B403" i="36"/>
  <c r="B404" i="36"/>
  <c r="B405" i="36"/>
  <c r="B406" i="36"/>
  <c r="B407" i="36"/>
  <c r="B408" i="36"/>
  <c r="B409" i="36"/>
  <c r="B410" i="36"/>
  <c r="B411" i="36"/>
  <c r="B412" i="36"/>
  <c r="B413" i="36"/>
  <c r="B414" i="36"/>
  <c r="B415" i="36"/>
  <c r="B416" i="36"/>
  <c r="B417" i="36"/>
  <c r="B418" i="36"/>
  <c r="B419" i="36"/>
  <c r="B420" i="36"/>
  <c r="B421" i="36"/>
  <c r="B422" i="36"/>
  <c r="B423" i="36"/>
  <c r="B424" i="36"/>
  <c r="B425" i="36"/>
  <c r="B426" i="36"/>
  <c r="B427" i="36"/>
  <c r="B428" i="36"/>
  <c r="B429" i="36"/>
  <c r="B430" i="36"/>
  <c r="B431" i="36"/>
  <c r="B432" i="36"/>
  <c r="B433" i="36"/>
  <c r="B434" i="36"/>
  <c r="B435" i="36"/>
  <c r="B436" i="36"/>
  <c r="B437" i="36"/>
  <c r="B438" i="36"/>
  <c r="B439" i="36"/>
  <c r="B440" i="36"/>
  <c r="B441" i="36"/>
  <c r="B442" i="36"/>
  <c r="B443" i="36"/>
  <c r="B444" i="36"/>
  <c r="B445" i="36"/>
  <c r="B446" i="36"/>
  <c r="B447" i="36"/>
  <c r="B448" i="36"/>
  <c r="B449" i="36"/>
  <c r="B450" i="36"/>
  <c r="B451" i="36"/>
  <c r="B452" i="36"/>
  <c r="B453" i="36"/>
  <c r="B454" i="36"/>
  <c r="B455" i="36"/>
  <c r="B456" i="36"/>
  <c r="B457" i="36"/>
  <c r="B458" i="36"/>
  <c r="B459" i="36"/>
  <c r="B460" i="36"/>
  <c r="B461" i="36"/>
  <c r="B462" i="36"/>
  <c r="B463" i="36"/>
  <c r="B464" i="36"/>
  <c r="B465" i="36"/>
  <c r="B466" i="36"/>
  <c r="B467" i="36"/>
  <c r="B468" i="36"/>
  <c r="B469" i="36"/>
  <c r="B470" i="36"/>
  <c r="B471" i="36"/>
  <c r="B472" i="36"/>
  <c r="B473" i="36"/>
  <c r="B474" i="36"/>
  <c r="B475" i="36"/>
  <c r="B476" i="36"/>
  <c r="B477" i="36"/>
  <c r="B478" i="36"/>
  <c r="B479" i="36"/>
  <c r="B480" i="36"/>
  <c r="B481" i="36"/>
  <c r="B482" i="36"/>
  <c r="B483" i="36"/>
  <c r="B484" i="36"/>
  <c r="B485" i="36"/>
  <c r="B486" i="36"/>
  <c r="B487" i="36"/>
  <c r="B488" i="36"/>
  <c r="B489" i="36"/>
  <c r="B490" i="36"/>
  <c r="B491" i="36"/>
  <c r="B492" i="36"/>
  <c r="B493" i="36"/>
  <c r="B494" i="36"/>
  <c r="B495" i="36"/>
  <c r="B496" i="36"/>
  <c r="B497" i="36"/>
  <c r="B498" i="36"/>
  <c r="B499" i="36"/>
  <c r="B500" i="36"/>
  <c r="B501" i="36"/>
  <c r="B502" i="36"/>
  <c r="B503" i="36"/>
  <c r="B504" i="36"/>
  <c r="B505" i="36"/>
  <c r="B506" i="36"/>
  <c r="B507" i="36"/>
  <c r="B508" i="36"/>
  <c r="B509" i="36"/>
  <c r="B510" i="36"/>
  <c r="B511" i="36"/>
  <c r="B512" i="36"/>
  <c r="B513" i="36"/>
  <c r="B514" i="36"/>
  <c r="B515" i="36"/>
  <c r="B516" i="36"/>
  <c r="B517" i="36"/>
  <c r="B518" i="36"/>
  <c r="B519" i="36"/>
  <c r="B520" i="36"/>
  <c r="B521" i="36"/>
  <c r="B522" i="36"/>
  <c r="B523" i="36"/>
  <c r="B524" i="36"/>
  <c r="B525" i="36"/>
  <c r="B526" i="36"/>
  <c r="B527" i="36"/>
  <c r="B528" i="36"/>
  <c r="B529" i="36"/>
  <c r="B530" i="36"/>
  <c r="B531" i="36"/>
  <c r="B532" i="36"/>
  <c r="B533" i="36"/>
  <c r="B534" i="36"/>
  <c r="B535" i="36"/>
  <c r="B536" i="36"/>
  <c r="B537" i="36"/>
  <c r="B538" i="36"/>
  <c r="B539" i="36"/>
  <c r="B540" i="36"/>
  <c r="B541" i="36"/>
  <c r="B542" i="36"/>
  <c r="B543" i="36"/>
  <c r="B544" i="36"/>
  <c r="B545" i="36"/>
  <c r="B546" i="36"/>
  <c r="B547" i="36"/>
  <c r="B548" i="36"/>
  <c r="B549" i="36"/>
  <c r="B550" i="36"/>
  <c r="B551" i="36"/>
  <c r="B552" i="36"/>
  <c r="B553" i="36"/>
  <c r="B554" i="36"/>
  <c r="B555" i="36"/>
  <c r="B556" i="36"/>
  <c r="B557" i="36"/>
  <c r="B558" i="36"/>
  <c r="B559" i="36"/>
  <c r="B560" i="36"/>
  <c r="B561" i="36"/>
  <c r="B562" i="36"/>
  <c r="B563" i="36"/>
  <c r="B564" i="36"/>
  <c r="B565" i="36"/>
  <c r="B566" i="36"/>
  <c r="B567" i="36"/>
  <c r="B568" i="36"/>
  <c r="B569" i="36"/>
  <c r="B570" i="36"/>
  <c r="B571" i="36"/>
  <c r="B572" i="36"/>
  <c r="B573" i="36"/>
  <c r="B574" i="36"/>
  <c r="B575" i="36"/>
  <c r="B576" i="36"/>
  <c r="B577" i="36"/>
  <c r="B578" i="36"/>
  <c r="B579" i="36"/>
  <c r="B580" i="36"/>
  <c r="B581" i="36"/>
  <c r="B582" i="36"/>
  <c r="B583" i="36"/>
  <c r="B584" i="36"/>
  <c r="B585" i="36"/>
  <c r="B586" i="36"/>
  <c r="B587" i="36"/>
  <c r="B588" i="36"/>
  <c r="B589" i="36"/>
  <c r="B590" i="36"/>
  <c r="B591" i="36"/>
  <c r="B592" i="36"/>
  <c r="B593" i="36"/>
  <c r="B594" i="36"/>
  <c r="B595" i="36"/>
  <c r="B596" i="36"/>
  <c r="B597" i="36"/>
  <c r="B598" i="36"/>
  <c r="B599" i="36"/>
  <c r="B600" i="36"/>
  <c r="B601" i="36"/>
  <c r="B602" i="36"/>
  <c r="B603" i="36"/>
  <c r="B604" i="36"/>
  <c r="B605" i="36"/>
  <c r="B606" i="36"/>
  <c r="B607" i="36"/>
  <c r="B608" i="36"/>
  <c r="B609" i="36"/>
  <c r="B610" i="36"/>
  <c r="B611" i="36"/>
  <c r="B612" i="36"/>
  <c r="B613" i="36"/>
  <c r="B614" i="36"/>
  <c r="B615" i="36"/>
  <c r="B616" i="36"/>
  <c r="B617" i="36"/>
  <c r="B618" i="36"/>
  <c r="B619" i="36"/>
  <c r="B620" i="36"/>
  <c r="B621" i="36"/>
  <c r="B622" i="36"/>
  <c r="B623" i="36"/>
  <c r="B624" i="36"/>
  <c r="B625" i="36"/>
  <c r="B626" i="36"/>
  <c r="B627" i="36"/>
  <c r="B628" i="36"/>
  <c r="B629" i="36"/>
  <c r="B630" i="36"/>
  <c r="B631" i="36"/>
  <c r="B632" i="36"/>
  <c r="B633" i="36"/>
  <c r="B634" i="36"/>
  <c r="B635" i="36"/>
  <c r="B636" i="36"/>
  <c r="B637" i="36"/>
  <c r="B638" i="36"/>
  <c r="B639" i="36"/>
  <c r="B640" i="36"/>
  <c r="B641" i="36"/>
  <c r="B642" i="36"/>
  <c r="B643" i="36"/>
  <c r="B644" i="36"/>
  <c r="B645" i="36"/>
  <c r="B646" i="36"/>
  <c r="B647" i="36"/>
  <c r="B648" i="36"/>
  <c r="B649" i="36"/>
  <c r="B650" i="36"/>
  <c r="B651" i="36"/>
  <c r="B652" i="36"/>
  <c r="B653" i="36"/>
  <c r="B654" i="36"/>
  <c r="B655" i="36"/>
  <c r="B656" i="36"/>
  <c r="B657" i="36"/>
  <c r="B658" i="36"/>
  <c r="B659" i="36"/>
  <c r="B660" i="36"/>
  <c r="B661" i="36"/>
  <c r="B662" i="36"/>
  <c r="B663" i="36"/>
  <c r="B664" i="36"/>
  <c r="B665" i="36"/>
  <c r="B666" i="36"/>
  <c r="B667" i="36"/>
  <c r="B668" i="36"/>
  <c r="B669" i="36"/>
  <c r="B670" i="36"/>
  <c r="B671" i="36"/>
  <c r="B672" i="36"/>
  <c r="B673" i="36"/>
  <c r="B674" i="36"/>
  <c r="B675" i="36"/>
  <c r="B676" i="36"/>
  <c r="B677" i="36"/>
  <c r="B678" i="36"/>
  <c r="B679" i="36"/>
  <c r="B680" i="36"/>
  <c r="B681" i="36"/>
  <c r="B682" i="36"/>
  <c r="B683" i="36"/>
  <c r="B684" i="36"/>
  <c r="B685" i="36"/>
  <c r="B686" i="36"/>
  <c r="B687" i="36"/>
  <c r="B688" i="36"/>
  <c r="B689" i="36"/>
  <c r="B690" i="36"/>
  <c r="B691" i="36"/>
  <c r="B692" i="36"/>
  <c r="B693" i="36"/>
  <c r="B694" i="36"/>
  <c r="B695" i="36"/>
  <c r="B696" i="36"/>
  <c r="B697" i="36"/>
  <c r="B698" i="36"/>
  <c r="B699" i="36"/>
  <c r="B700" i="36"/>
  <c r="B701" i="36"/>
  <c r="B702" i="36"/>
  <c r="B703" i="36"/>
  <c r="B704" i="36"/>
  <c r="B705" i="36"/>
  <c r="B706" i="36"/>
  <c r="B707" i="36"/>
  <c r="B708" i="36"/>
  <c r="B709" i="36"/>
  <c r="B710" i="36"/>
  <c r="B711" i="36"/>
  <c r="B712" i="36"/>
  <c r="B713" i="36"/>
  <c r="B714" i="36"/>
  <c r="B715" i="36"/>
  <c r="B716" i="36"/>
  <c r="B717" i="36"/>
  <c r="B718" i="36"/>
  <c r="B719" i="36"/>
  <c r="B720" i="36"/>
  <c r="B721" i="36"/>
  <c r="B722" i="36"/>
  <c r="B723" i="36"/>
  <c r="B724" i="36"/>
  <c r="B725" i="36"/>
  <c r="B726" i="36"/>
  <c r="B727" i="36"/>
  <c r="B728" i="36"/>
  <c r="B729" i="36"/>
  <c r="B730" i="36"/>
  <c r="B731" i="36"/>
  <c r="B732" i="36"/>
  <c r="B733" i="36"/>
  <c r="B734" i="36"/>
  <c r="B735" i="36"/>
  <c r="B736" i="36"/>
  <c r="B737" i="36"/>
  <c r="B738" i="36"/>
  <c r="B739" i="36"/>
  <c r="B740" i="36"/>
  <c r="B741" i="36"/>
  <c r="B742" i="36"/>
  <c r="B743" i="36"/>
  <c r="B744" i="36"/>
  <c r="B745" i="36"/>
  <c r="B746" i="36"/>
  <c r="B747" i="36"/>
  <c r="B748" i="36"/>
  <c r="B749" i="36"/>
  <c r="B750" i="36"/>
  <c r="B751" i="36"/>
  <c r="B752" i="36"/>
  <c r="B753" i="36"/>
  <c r="B754" i="36"/>
  <c r="B755" i="36"/>
  <c r="B756" i="36"/>
  <c r="B757" i="36"/>
  <c r="B758" i="36"/>
  <c r="B759" i="36"/>
  <c r="B760" i="36"/>
  <c r="B761" i="36"/>
  <c r="B762" i="36"/>
  <c r="B763" i="36"/>
  <c r="B764" i="36"/>
  <c r="B765" i="36"/>
  <c r="B766" i="36"/>
  <c r="B767" i="36"/>
  <c r="B768" i="36"/>
  <c r="B769" i="36"/>
  <c r="B770" i="36"/>
  <c r="B771" i="36"/>
  <c r="B772" i="36"/>
  <c r="B773" i="36"/>
  <c r="B774" i="36"/>
  <c r="B775" i="36"/>
  <c r="B776" i="36"/>
  <c r="B777" i="36"/>
  <c r="B778" i="36"/>
  <c r="B779" i="36"/>
  <c r="B780" i="36"/>
  <c r="B781" i="36"/>
  <c r="B782" i="36"/>
  <c r="B783" i="36"/>
  <c r="B784" i="36"/>
  <c r="B785" i="36"/>
  <c r="B786" i="36"/>
  <c r="B787" i="36"/>
  <c r="B788" i="36"/>
  <c r="B789" i="36"/>
  <c r="B790" i="36"/>
  <c r="B791" i="36"/>
  <c r="B792" i="36"/>
  <c r="B793" i="36"/>
  <c r="B794" i="36"/>
  <c r="B795" i="36"/>
  <c r="B796" i="36"/>
  <c r="B797" i="36"/>
  <c r="B798" i="36"/>
  <c r="B799" i="36"/>
  <c r="B800" i="36"/>
  <c r="B801" i="36"/>
  <c r="B802" i="36"/>
  <c r="B803" i="36"/>
  <c r="B804" i="36"/>
  <c r="B805" i="36"/>
  <c r="B806" i="36"/>
  <c r="B807" i="36"/>
  <c r="B808" i="36"/>
  <c r="B809" i="36"/>
  <c r="B810" i="36"/>
  <c r="B811" i="36"/>
  <c r="B812" i="36"/>
  <c r="B813" i="36"/>
  <c r="B814" i="36"/>
  <c r="B815" i="36"/>
  <c r="B816" i="36"/>
  <c r="B817" i="36"/>
  <c r="B818" i="36"/>
  <c r="B819" i="36"/>
  <c r="B820" i="36"/>
  <c r="B821" i="36"/>
  <c r="B822" i="36"/>
  <c r="B823" i="36"/>
  <c r="B824" i="36"/>
  <c r="B825" i="36"/>
  <c r="B826" i="36"/>
  <c r="B827" i="36"/>
  <c r="B828" i="36"/>
  <c r="B829" i="36"/>
  <c r="B830" i="36"/>
  <c r="B831" i="36"/>
  <c r="B832" i="36"/>
  <c r="B833" i="36"/>
  <c r="B834" i="36"/>
  <c r="B835" i="36"/>
  <c r="B836" i="36"/>
  <c r="B837" i="36"/>
  <c r="B838" i="36"/>
  <c r="B839" i="36"/>
  <c r="B840" i="36"/>
  <c r="B841" i="36"/>
  <c r="B842" i="36"/>
  <c r="B843" i="36"/>
  <c r="B844" i="36"/>
  <c r="B845" i="36"/>
  <c r="B846" i="36"/>
  <c r="B847" i="36"/>
  <c r="B848" i="36"/>
  <c r="B849" i="36"/>
  <c r="B850" i="36"/>
  <c r="B851" i="36"/>
  <c r="B852" i="36"/>
  <c r="B853" i="36"/>
  <c r="B854" i="36"/>
  <c r="B855" i="36"/>
  <c r="B856" i="36"/>
  <c r="B857" i="36"/>
  <c r="B858" i="36"/>
  <c r="B859" i="36"/>
  <c r="B860" i="36"/>
  <c r="B861" i="36"/>
  <c r="B862" i="36"/>
  <c r="B863" i="36"/>
  <c r="B864" i="36"/>
  <c r="B865" i="36"/>
  <c r="B866" i="36"/>
  <c r="B867" i="36"/>
  <c r="B868" i="36"/>
  <c r="B869" i="36"/>
  <c r="B870" i="36"/>
  <c r="B871" i="36"/>
  <c r="B872" i="36"/>
  <c r="B873" i="36"/>
  <c r="B874" i="36"/>
  <c r="B875" i="36"/>
  <c r="B876" i="36"/>
  <c r="B877" i="36"/>
  <c r="B878" i="36"/>
  <c r="B879" i="36"/>
  <c r="B880" i="36"/>
  <c r="B881" i="36"/>
  <c r="B882" i="36"/>
  <c r="B883" i="36"/>
  <c r="B884" i="36"/>
  <c r="B885" i="36"/>
  <c r="B886" i="36"/>
  <c r="B887" i="36"/>
  <c r="B888" i="36"/>
  <c r="B889" i="36"/>
  <c r="B890" i="36"/>
  <c r="B891" i="36"/>
  <c r="B892" i="36"/>
  <c r="B893" i="36"/>
  <c r="B894" i="36"/>
  <c r="B895" i="36"/>
  <c r="B896" i="36"/>
  <c r="B897" i="36"/>
  <c r="B898" i="36"/>
  <c r="B899" i="36"/>
  <c r="B900" i="36"/>
  <c r="B901" i="36"/>
  <c r="B902" i="36"/>
  <c r="B903" i="36"/>
  <c r="B904" i="36"/>
  <c r="B905" i="36"/>
  <c r="B906" i="36"/>
  <c r="B907" i="36"/>
  <c r="B908" i="36"/>
  <c r="B909" i="36"/>
  <c r="B910" i="36"/>
  <c r="B911" i="36"/>
  <c r="B912" i="36"/>
  <c r="B913" i="36"/>
  <c r="B914" i="36"/>
  <c r="B915" i="36"/>
  <c r="B916" i="36"/>
  <c r="B917" i="36"/>
  <c r="B918" i="36"/>
  <c r="B919" i="36"/>
  <c r="B920" i="36"/>
  <c r="B921" i="36"/>
  <c r="B922" i="36"/>
  <c r="B923" i="36"/>
  <c r="B924" i="36"/>
  <c r="B925" i="36"/>
  <c r="B926" i="36"/>
  <c r="B927" i="36"/>
  <c r="B928" i="36"/>
  <c r="B929" i="36"/>
  <c r="B930" i="36"/>
  <c r="B931" i="36"/>
  <c r="B932" i="36"/>
  <c r="B933" i="36"/>
  <c r="B934" i="36"/>
  <c r="B935" i="36"/>
  <c r="B936" i="36"/>
  <c r="B937" i="36"/>
  <c r="B938" i="36"/>
  <c r="B939" i="36"/>
  <c r="B940" i="36"/>
  <c r="B941" i="36"/>
  <c r="B942" i="36"/>
  <c r="B943" i="36"/>
  <c r="B944" i="36"/>
  <c r="B945" i="36"/>
  <c r="B946" i="36"/>
  <c r="B947" i="36"/>
  <c r="B948" i="36"/>
  <c r="B949" i="36"/>
  <c r="B950" i="36"/>
  <c r="B951" i="36"/>
  <c r="B952" i="36"/>
  <c r="B953" i="36"/>
  <c r="B954" i="36"/>
  <c r="B955" i="36"/>
  <c r="B956" i="36"/>
  <c r="B957" i="36"/>
  <c r="B958" i="36"/>
  <c r="B959" i="36"/>
  <c r="B960" i="36"/>
  <c r="B961" i="36"/>
  <c r="B962" i="36"/>
  <c r="B963" i="36"/>
  <c r="B964" i="36"/>
  <c r="B965" i="36"/>
  <c r="B966" i="36"/>
  <c r="B967" i="36"/>
  <c r="B968" i="36"/>
  <c r="B969" i="36"/>
  <c r="B970" i="36"/>
  <c r="B971" i="36"/>
  <c r="B972" i="36"/>
  <c r="B973" i="36"/>
  <c r="B974" i="36"/>
  <c r="B975" i="36"/>
  <c r="B976" i="36"/>
  <c r="B977" i="36"/>
  <c r="B978" i="36"/>
  <c r="B979" i="36"/>
  <c r="B980" i="36"/>
  <c r="B981" i="36"/>
  <c r="B982" i="36"/>
  <c r="B983" i="36"/>
  <c r="B984" i="36"/>
  <c r="B985" i="36"/>
  <c r="B986" i="36"/>
  <c r="B987" i="36"/>
  <c r="B988" i="36"/>
  <c r="B989" i="36"/>
  <c r="B990" i="36"/>
  <c r="B991" i="36"/>
  <c r="B992" i="36"/>
  <c r="B993" i="36"/>
  <c r="B994" i="36"/>
  <c r="B995" i="36"/>
  <c r="B996" i="36"/>
  <c r="B997" i="36"/>
  <c r="B998" i="36"/>
  <c r="B999" i="36"/>
  <c r="B1000" i="36"/>
  <c r="B1001" i="36"/>
  <c r="B1002" i="36"/>
  <c r="B1003" i="36"/>
  <c r="B1004" i="36"/>
  <c r="B1005" i="36"/>
  <c r="B1006" i="36"/>
  <c r="B1007" i="36"/>
  <c r="B1008" i="36"/>
  <c r="B1009" i="36"/>
  <c r="B1010" i="36"/>
  <c r="B1011" i="36"/>
  <c r="B1012" i="36"/>
  <c r="B1013" i="36"/>
  <c r="B1014" i="36"/>
  <c r="B1015" i="36"/>
  <c r="B1016" i="36"/>
  <c r="B1017" i="36"/>
  <c r="B1018" i="36"/>
  <c r="B1019" i="36"/>
  <c r="B1020" i="36"/>
  <c r="B1021" i="36"/>
  <c r="B1022" i="36"/>
  <c r="B1023" i="36"/>
  <c r="B1024" i="36"/>
  <c r="B1025" i="36"/>
  <c r="B1026" i="36"/>
  <c r="B1027" i="36"/>
  <c r="B1028" i="36"/>
  <c r="B1029" i="36"/>
  <c r="B1030" i="36"/>
  <c r="B1031" i="36"/>
  <c r="B1032" i="36"/>
  <c r="B1033" i="36"/>
  <c r="B1034" i="36"/>
  <c r="B1035" i="36"/>
  <c r="B1036" i="36"/>
  <c r="B1037" i="36"/>
  <c r="B1038" i="36"/>
  <c r="B1039" i="36"/>
  <c r="B1040" i="36"/>
  <c r="B1041" i="36"/>
  <c r="B1042" i="36"/>
  <c r="B1043" i="36"/>
  <c r="B1044" i="36"/>
  <c r="B1045" i="36"/>
  <c r="B1046" i="36"/>
  <c r="B1047" i="36"/>
  <c r="B1048" i="36"/>
  <c r="B1049" i="36"/>
  <c r="B1050" i="36"/>
  <c r="B1051" i="36"/>
  <c r="B1052" i="36"/>
  <c r="B1053" i="36"/>
  <c r="B1054" i="36"/>
  <c r="B1055" i="36"/>
  <c r="B1056" i="36"/>
  <c r="B1057" i="36"/>
  <c r="B1058" i="36"/>
  <c r="B1059" i="36"/>
  <c r="B1060" i="36"/>
  <c r="B1061" i="36"/>
  <c r="B1062" i="36"/>
  <c r="B1063" i="36"/>
  <c r="B1064" i="36"/>
  <c r="B1065" i="36"/>
  <c r="B1066" i="36"/>
  <c r="B1067" i="36"/>
  <c r="B1068" i="36"/>
  <c r="B1069" i="36"/>
  <c r="B1070" i="36"/>
  <c r="B1071" i="36"/>
  <c r="B1072" i="36"/>
  <c r="B1073" i="36"/>
  <c r="B1074" i="36"/>
  <c r="B1075" i="36"/>
  <c r="B1076" i="36"/>
  <c r="B1077" i="36"/>
  <c r="B1078" i="36"/>
  <c r="B1079" i="36"/>
  <c r="B1080" i="36"/>
  <c r="B1081" i="36"/>
  <c r="B1082" i="36"/>
  <c r="B1083" i="36"/>
  <c r="B1084" i="36"/>
  <c r="B1085" i="36"/>
  <c r="B1086" i="36"/>
  <c r="B1087" i="36"/>
  <c r="B1088" i="36"/>
  <c r="B1089" i="36"/>
  <c r="B1090" i="36"/>
  <c r="B1091" i="36"/>
  <c r="B1092" i="36"/>
  <c r="B1093" i="36"/>
  <c r="B1094" i="36"/>
  <c r="B1095" i="36"/>
  <c r="B1096" i="36"/>
  <c r="B1097" i="36"/>
  <c r="B1098" i="36"/>
  <c r="B1099" i="36"/>
  <c r="B1100" i="36"/>
  <c r="B1101" i="36"/>
  <c r="B1102" i="36"/>
  <c r="B1103" i="36"/>
  <c r="B1104" i="36"/>
  <c r="B1105" i="36"/>
  <c r="B1106" i="36"/>
  <c r="B1107" i="36"/>
  <c r="B1108" i="36"/>
  <c r="B1109" i="36"/>
  <c r="B1110" i="36"/>
  <c r="B1111" i="36"/>
  <c r="B1112" i="36"/>
  <c r="B1113" i="36"/>
  <c r="B1114" i="36"/>
  <c r="B1115" i="36"/>
  <c r="B1116" i="36"/>
  <c r="B1117" i="36"/>
  <c r="B1118" i="36"/>
  <c r="B1119" i="36"/>
  <c r="B1120" i="36"/>
  <c r="B1121" i="36"/>
  <c r="B1122" i="36"/>
  <c r="B1123" i="36"/>
  <c r="B1124" i="36"/>
  <c r="B1125" i="36"/>
  <c r="B1126" i="36"/>
  <c r="B1127" i="36"/>
  <c r="B1128" i="36"/>
  <c r="B1129" i="36"/>
  <c r="B1130" i="36"/>
  <c r="B1131" i="36"/>
  <c r="B1132" i="36"/>
  <c r="B1133" i="36"/>
  <c r="B1134" i="36"/>
  <c r="B1135" i="36"/>
  <c r="B1136" i="36"/>
  <c r="B1137" i="36"/>
  <c r="B1138" i="36"/>
  <c r="B1139" i="36"/>
  <c r="B1140" i="36"/>
  <c r="B1141" i="36"/>
  <c r="B1142" i="36"/>
  <c r="B1143" i="36"/>
  <c r="B1144" i="36"/>
  <c r="B1145" i="36"/>
  <c r="B1146" i="36"/>
  <c r="B1147" i="36"/>
  <c r="B1148" i="36"/>
  <c r="B1149" i="36"/>
  <c r="B1150" i="36"/>
  <c r="B1151" i="36"/>
  <c r="B1152" i="36"/>
  <c r="B1153" i="36"/>
  <c r="B1154" i="36"/>
  <c r="B1155" i="36"/>
  <c r="B1156" i="36"/>
  <c r="B1157" i="36"/>
  <c r="B1158" i="36"/>
  <c r="B1159" i="36"/>
  <c r="B1160" i="36"/>
  <c r="B1161" i="36"/>
  <c r="B1162" i="36"/>
  <c r="B1163" i="36"/>
  <c r="B1164" i="36"/>
  <c r="B1165" i="36"/>
  <c r="B1166" i="36"/>
  <c r="B1167" i="36"/>
  <c r="B1168" i="36"/>
  <c r="B1169" i="36"/>
  <c r="B1170" i="36"/>
  <c r="B1171" i="36"/>
  <c r="B1172" i="36"/>
  <c r="B1173" i="36"/>
  <c r="B1174" i="36"/>
  <c r="B1175" i="36"/>
  <c r="B1176" i="36"/>
  <c r="B1177" i="36"/>
  <c r="B1178" i="36"/>
  <c r="B1179" i="36"/>
  <c r="B1180" i="36"/>
  <c r="B1181" i="36"/>
  <c r="B1182" i="36"/>
  <c r="B1183" i="36"/>
  <c r="B1184" i="36"/>
  <c r="B1185" i="36"/>
  <c r="B1186" i="36"/>
  <c r="B1187" i="36"/>
  <c r="B1188" i="36"/>
  <c r="B1189" i="36"/>
  <c r="B1190" i="36"/>
  <c r="B1191" i="36"/>
  <c r="B1192" i="36"/>
  <c r="B1193" i="36"/>
  <c r="B1194" i="36"/>
  <c r="B1195" i="36"/>
  <c r="B1196" i="36"/>
  <c r="B1197" i="36"/>
  <c r="B1198" i="36"/>
  <c r="B1199" i="36"/>
  <c r="B1200" i="36"/>
  <c r="B1201" i="36"/>
  <c r="B1202" i="36"/>
  <c r="B1203" i="36"/>
  <c r="B1204" i="36"/>
  <c r="B1205" i="36"/>
  <c r="B1206" i="36"/>
  <c r="B1207" i="36"/>
  <c r="B1208" i="36"/>
  <c r="B1209" i="36"/>
  <c r="B1210" i="36"/>
  <c r="B1211" i="36"/>
  <c r="B1212" i="36"/>
  <c r="B1213" i="36"/>
  <c r="B1214" i="36"/>
  <c r="B1215" i="36"/>
  <c r="B1216" i="36"/>
  <c r="B1217" i="36"/>
  <c r="B1218" i="36"/>
  <c r="B1219" i="36"/>
  <c r="B1220" i="36"/>
  <c r="B1221" i="36"/>
  <c r="B1222" i="36"/>
  <c r="B1223" i="36"/>
  <c r="B1224" i="36"/>
  <c r="B1225" i="36"/>
  <c r="B1226" i="36"/>
  <c r="B1227" i="36"/>
  <c r="B1228" i="36"/>
  <c r="B1229" i="36"/>
  <c r="B1230" i="36"/>
  <c r="B1231" i="36"/>
  <c r="B1232" i="36"/>
  <c r="B1233" i="36"/>
  <c r="B1234" i="36"/>
  <c r="B1235" i="36"/>
  <c r="B1236" i="36"/>
  <c r="B1237" i="36"/>
  <c r="B1238" i="36"/>
  <c r="B1239" i="36"/>
  <c r="B1240" i="36"/>
  <c r="B1241" i="36"/>
  <c r="B1242" i="36"/>
  <c r="B1243" i="36"/>
  <c r="B1244" i="36"/>
  <c r="B1245" i="36"/>
  <c r="B1246" i="36"/>
  <c r="B1247" i="36"/>
  <c r="B1248" i="36"/>
  <c r="B1249" i="36"/>
  <c r="B1250" i="36"/>
  <c r="B1251" i="36"/>
  <c r="B1252" i="36"/>
  <c r="B1253" i="36"/>
  <c r="B1254" i="36"/>
  <c r="B1255" i="36"/>
  <c r="B1256" i="36"/>
  <c r="B1257" i="36"/>
  <c r="B1258" i="36"/>
  <c r="B1259" i="36"/>
  <c r="B1260" i="36"/>
  <c r="B1261" i="36"/>
  <c r="B1262" i="36"/>
  <c r="B1263" i="36"/>
  <c r="B1264" i="36"/>
  <c r="B1265" i="36"/>
  <c r="B1266" i="36"/>
  <c r="B1267" i="36"/>
  <c r="B1268" i="36"/>
  <c r="B1269" i="36"/>
  <c r="B1270" i="36"/>
  <c r="B1271" i="36"/>
  <c r="B1272" i="36"/>
  <c r="B1273" i="36"/>
  <c r="B1274" i="36"/>
  <c r="B1275" i="36"/>
  <c r="B1276" i="36"/>
  <c r="B1277" i="36"/>
  <c r="B1278" i="36"/>
  <c r="B1279" i="36"/>
  <c r="B1280" i="36"/>
  <c r="B1281" i="36"/>
  <c r="B1282" i="36"/>
  <c r="B1283" i="36"/>
  <c r="B1284" i="36"/>
  <c r="B1285" i="36"/>
  <c r="B1286" i="36"/>
  <c r="B1287" i="36"/>
  <c r="B1288" i="36"/>
  <c r="B1289" i="36"/>
  <c r="B1290" i="36"/>
  <c r="B1291" i="36"/>
  <c r="B1292" i="36"/>
  <c r="B1293" i="36"/>
  <c r="B1294" i="36"/>
  <c r="B1295" i="36"/>
  <c r="B1296" i="36"/>
  <c r="B1297" i="36"/>
  <c r="B1298" i="36"/>
  <c r="B1299" i="36"/>
  <c r="B1300" i="36"/>
  <c r="B1301" i="36"/>
  <c r="B1302" i="36"/>
  <c r="B1303" i="36"/>
  <c r="B1304" i="36"/>
  <c r="B1305" i="36"/>
  <c r="B1306" i="36"/>
  <c r="B1307" i="36"/>
  <c r="B1308" i="36"/>
  <c r="B1309" i="36"/>
  <c r="B1310" i="36"/>
  <c r="B1311" i="36"/>
  <c r="B1312" i="36"/>
  <c r="B1313" i="36"/>
  <c r="B1314" i="36"/>
  <c r="B1315" i="36"/>
  <c r="B1316" i="36"/>
  <c r="B1317" i="36"/>
  <c r="B1318" i="36"/>
  <c r="B1319" i="36"/>
  <c r="B1320" i="36"/>
  <c r="B1321" i="36"/>
  <c r="B1322" i="36"/>
  <c r="B1323" i="36"/>
  <c r="B1324" i="36"/>
  <c r="B1325" i="36"/>
  <c r="B1326" i="36"/>
  <c r="B1327" i="36"/>
  <c r="B1328" i="36"/>
  <c r="B1329" i="36"/>
  <c r="B1330" i="36"/>
  <c r="B1331" i="36"/>
  <c r="B1332" i="36"/>
  <c r="B1333" i="36"/>
  <c r="B1334" i="36"/>
  <c r="B1335" i="36"/>
  <c r="B1336" i="36"/>
  <c r="B1337" i="36"/>
  <c r="B1338" i="36"/>
  <c r="B1339" i="36"/>
  <c r="B1340" i="36"/>
  <c r="B1341" i="36"/>
  <c r="B1342" i="36"/>
  <c r="B1343" i="36"/>
  <c r="B1344" i="36"/>
  <c r="B1345" i="36"/>
  <c r="B1346" i="36"/>
  <c r="B1347" i="36"/>
  <c r="B1348" i="36"/>
  <c r="B1349" i="36"/>
  <c r="B1350" i="36"/>
  <c r="B1351" i="36"/>
  <c r="B1352" i="36"/>
  <c r="B1353" i="36"/>
  <c r="B1354" i="36"/>
  <c r="B1355" i="36"/>
  <c r="B1356" i="36"/>
  <c r="B1357" i="36"/>
  <c r="B1358" i="36"/>
  <c r="B1359" i="36"/>
  <c r="B1360" i="36"/>
  <c r="B1361" i="36"/>
  <c r="B1362" i="36"/>
  <c r="B1363" i="36"/>
  <c r="B1364" i="36"/>
  <c r="B1365" i="36"/>
  <c r="B1366" i="36"/>
  <c r="B1367" i="36"/>
  <c r="B1368" i="36"/>
  <c r="B1369" i="36"/>
  <c r="B1370" i="36"/>
  <c r="B1371" i="36"/>
  <c r="B1372" i="36"/>
  <c r="B1373" i="36"/>
  <c r="B1374" i="36"/>
  <c r="B1375" i="36"/>
  <c r="B1376" i="36"/>
  <c r="B1377" i="36"/>
  <c r="B1378" i="36"/>
  <c r="B1379" i="36"/>
  <c r="B1380" i="36"/>
  <c r="B1381" i="36"/>
  <c r="B1382" i="36"/>
  <c r="B1383" i="36"/>
  <c r="B1384" i="36"/>
  <c r="B1385" i="36"/>
  <c r="B1386" i="36"/>
  <c r="B1387" i="36"/>
  <c r="B1388" i="36"/>
  <c r="B1389" i="36"/>
  <c r="B1390" i="36"/>
  <c r="B1391" i="36"/>
  <c r="B1392" i="36"/>
  <c r="B1393" i="36"/>
  <c r="B1394" i="36"/>
  <c r="B1395" i="36"/>
  <c r="B1396" i="36"/>
  <c r="B1397" i="36"/>
  <c r="B1398" i="36"/>
  <c r="B1399" i="36"/>
  <c r="B1400" i="36"/>
  <c r="B1401" i="36"/>
  <c r="B1402" i="36"/>
  <c r="B1403" i="36"/>
  <c r="B1404" i="36"/>
  <c r="B1405" i="36"/>
  <c r="B1406" i="36"/>
  <c r="B1407" i="36"/>
  <c r="B1408" i="36"/>
  <c r="B1409" i="36"/>
  <c r="B1410" i="36"/>
  <c r="B1411" i="36"/>
  <c r="B1412" i="36"/>
  <c r="B1413" i="36"/>
  <c r="B1414" i="36"/>
  <c r="B1415" i="36"/>
  <c r="B1416" i="36"/>
  <c r="B1417" i="36"/>
  <c r="B1418" i="36"/>
  <c r="B1419" i="36"/>
  <c r="B1420" i="36"/>
  <c r="B1421" i="36"/>
  <c r="B1422" i="36"/>
  <c r="B1423" i="36"/>
  <c r="B1424" i="36"/>
  <c r="B1425" i="36"/>
  <c r="B1426" i="36"/>
  <c r="B1427" i="36"/>
  <c r="B1428" i="36"/>
  <c r="B1429" i="36"/>
  <c r="B1430" i="36"/>
  <c r="B1431" i="36"/>
  <c r="B1432" i="36"/>
  <c r="B1433" i="36"/>
  <c r="B1434" i="36"/>
  <c r="B1435" i="36"/>
  <c r="B1436" i="36"/>
  <c r="B1437" i="36"/>
  <c r="B1438" i="36"/>
  <c r="B1439" i="36"/>
  <c r="B1440" i="36"/>
  <c r="B1441" i="36"/>
  <c r="B1442" i="36"/>
  <c r="B1443" i="36"/>
  <c r="B1444" i="36"/>
  <c r="B1445" i="36"/>
  <c r="B1446" i="36"/>
  <c r="B1447" i="36"/>
  <c r="B1448" i="36"/>
  <c r="B1449" i="36"/>
  <c r="B1450" i="36"/>
  <c r="B1451" i="36"/>
  <c r="B1452" i="36"/>
  <c r="B1453" i="36"/>
  <c r="B1454" i="36"/>
  <c r="B1455" i="36"/>
  <c r="B1456" i="36"/>
  <c r="B1457" i="36"/>
  <c r="B1458" i="36"/>
  <c r="B1459" i="36"/>
  <c r="B1460" i="36"/>
  <c r="B1461" i="36"/>
  <c r="B1462" i="36"/>
  <c r="B1463" i="36"/>
  <c r="B1464" i="36"/>
  <c r="B1465" i="36"/>
  <c r="B1466" i="36"/>
  <c r="B1467" i="36"/>
  <c r="B1468" i="36"/>
  <c r="B1469" i="36"/>
  <c r="B1470" i="36"/>
  <c r="B1471" i="36"/>
  <c r="B1472" i="36"/>
  <c r="B1473" i="36"/>
  <c r="B1474" i="36"/>
  <c r="B1475" i="36"/>
  <c r="B1476" i="36"/>
  <c r="B1477" i="36"/>
  <c r="B1478" i="36"/>
  <c r="B1479" i="36"/>
  <c r="B1480" i="36"/>
  <c r="B1481" i="36"/>
  <c r="B1482" i="36"/>
  <c r="B1483" i="36"/>
  <c r="B1484" i="36"/>
  <c r="B1485" i="36"/>
  <c r="B1486" i="36"/>
  <c r="B1487" i="36"/>
  <c r="B1488" i="36"/>
  <c r="B1489" i="36"/>
  <c r="B1490" i="36"/>
  <c r="B1491" i="36"/>
  <c r="B1492" i="36"/>
  <c r="B1493" i="36"/>
  <c r="B1494" i="36"/>
  <c r="B1495" i="36"/>
  <c r="B1496" i="36"/>
  <c r="B1497" i="36"/>
  <c r="B1498" i="36"/>
  <c r="B1499" i="36"/>
  <c r="B1500" i="36"/>
  <c r="B1501" i="36"/>
  <c r="B1502" i="36"/>
  <c r="B1503" i="36"/>
  <c r="B1504" i="36"/>
  <c r="B1505" i="36"/>
  <c r="B1506" i="36"/>
  <c r="B1507" i="36"/>
  <c r="B1508" i="36"/>
  <c r="B1509" i="36"/>
  <c r="B1510" i="36"/>
  <c r="B1511" i="36"/>
  <c r="B1512" i="36"/>
  <c r="B1513" i="36"/>
  <c r="B1514" i="36"/>
  <c r="B1515" i="36"/>
  <c r="B1516" i="36"/>
  <c r="B1517" i="36"/>
  <c r="B1518" i="36"/>
  <c r="B1519" i="36"/>
  <c r="B1520" i="36"/>
  <c r="B1521" i="36"/>
  <c r="B1522" i="36"/>
  <c r="B1523" i="36"/>
  <c r="B1524" i="36"/>
  <c r="B1525" i="36"/>
  <c r="B1526" i="36"/>
  <c r="B1527" i="36"/>
  <c r="B1528" i="36"/>
  <c r="B1529" i="36"/>
  <c r="B1530" i="36"/>
  <c r="B1531" i="36"/>
  <c r="B1532" i="36"/>
  <c r="B1533" i="36"/>
  <c r="B1534" i="36"/>
  <c r="B1535" i="36"/>
  <c r="B1536" i="36"/>
  <c r="B1537" i="36"/>
  <c r="B1538" i="36"/>
  <c r="B1539" i="36"/>
  <c r="B1540" i="36"/>
  <c r="B1541" i="36"/>
  <c r="B1542" i="36"/>
  <c r="B1543" i="36"/>
  <c r="B1544" i="36"/>
  <c r="B1545" i="36"/>
  <c r="B1546" i="36"/>
  <c r="B1547" i="36"/>
  <c r="B1548" i="36"/>
  <c r="B1549" i="36"/>
  <c r="B1550" i="36"/>
  <c r="B1551" i="36"/>
  <c r="B1552" i="36"/>
  <c r="B1553" i="36"/>
  <c r="B1554" i="36"/>
  <c r="B1555" i="36"/>
  <c r="B1556" i="36"/>
  <c r="B1557" i="36"/>
  <c r="B1558" i="36"/>
  <c r="B1559" i="36"/>
  <c r="B1560" i="36"/>
  <c r="B1561" i="36"/>
  <c r="B1562" i="36"/>
  <c r="B1563" i="36"/>
  <c r="B1564" i="36"/>
  <c r="B1565" i="36"/>
  <c r="B1566" i="36"/>
  <c r="B1567" i="36"/>
  <c r="B1568" i="36"/>
  <c r="B1569" i="36"/>
  <c r="B1570" i="36"/>
  <c r="B1571" i="36"/>
  <c r="B1572" i="36"/>
  <c r="B1573" i="36"/>
  <c r="B1574" i="36"/>
  <c r="B1575" i="36"/>
  <c r="B1576" i="36"/>
  <c r="B1577" i="36"/>
  <c r="B1578" i="36"/>
  <c r="B1579" i="36"/>
  <c r="B1580" i="36"/>
  <c r="B1581" i="36"/>
  <c r="B1582" i="36"/>
  <c r="B1583" i="36"/>
  <c r="B1584" i="36"/>
  <c r="B1585" i="36"/>
  <c r="B1586" i="36"/>
  <c r="B1587" i="36"/>
  <c r="B1588" i="36"/>
  <c r="B1589" i="36"/>
  <c r="B1590" i="36"/>
  <c r="B1591" i="36"/>
  <c r="B1592" i="36"/>
  <c r="B1593" i="36"/>
  <c r="B1594" i="36"/>
  <c r="B1595" i="36"/>
  <c r="B1596" i="36"/>
  <c r="B1597" i="36"/>
  <c r="B1598" i="36"/>
  <c r="B1599" i="36"/>
  <c r="B1600" i="36"/>
  <c r="B1601" i="36"/>
  <c r="B1602" i="36"/>
  <c r="B1603" i="36"/>
  <c r="B1604" i="36"/>
  <c r="B1605" i="36"/>
  <c r="B1606" i="36"/>
  <c r="B1607" i="36"/>
  <c r="B1608" i="36"/>
  <c r="B1609" i="36"/>
  <c r="B1610" i="36"/>
  <c r="B1611" i="36"/>
  <c r="B1612" i="36"/>
  <c r="B1613" i="36"/>
  <c r="B1614" i="36"/>
  <c r="B1615" i="36"/>
  <c r="B1616" i="36"/>
  <c r="B1617" i="36"/>
  <c r="B1618" i="36"/>
  <c r="B1619" i="36"/>
  <c r="B1620" i="36"/>
  <c r="B1621" i="36"/>
  <c r="B1622" i="36"/>
  <c r="B1623" i="36"/>
  <c r="B1624" i="36"/>
  <c r="B1625" i="36"/>
  <c r="B1626" i="36"/>
  <c r="B1627" i="36"/>
  <c r="B1628" i="36"/>
  <c r="B1629" i="36"/>
  <c r="B1630" i="36"/>
  <c r="B1631" i="36"/>
  <c r="B1632" i="36"/>
  <c r="B1633" i="36"/>
  <c r="B1634" i="36"/>
  <c r="B1635" i="36"/>
  <c r="B1636" i="36"/>
  <c r="B1637" i="36"/>
  <c r="B1638" i="36"/>
  <c r="B1639" i="36"/>
  <c r="B1640" i="36"/>
  <c r="B1641" i="36"/>
  <c r="B1642" i="36"/>
  <c r="B1643" i="36"/>
  <c r="B1644" i="36"/>
  <c r="B1645" i="36"/>
  <c r="B1646" i="36"/>
  <c r="B1647" i="36"/>
  <c r="B1648" i="36"/>
  <c r="B1649" i="36"/>
  <c r="B1650" i="36"/>
  <c r="B1651" i="36"/>
  <c r="B1652" i="36"/>
  <c r="B1653" i="36"/>
  <c r="B1654" i="36"/>
  <c r="B1655" i="36"/>
  <c r="B1656" i="36"/>
  <c r="B1657" i="36"/>
  <c r="B1658" i="36"/>
  <c r="B1659" i="36"/>
  <c r="B1660" i="36"/>
  <c r="B1661" i="36"/>
  <c r="B1662" i="36"/>
  <c r="B1663" i="36"/>
  <c r="B1664" i="36"/>
  <c r="B1665" i="36"/>
  <c r="B1666" i="36"/>
  <c r="B1667" i="36"/>
  <c r="B1668" i="36"/>
  <c r="B1669" i="36"/>
  <c r="B1670" i="36"/>
  <c r="B1671" i="36"/>
  <c r="B1672" i="36"/>
  <c r="B1673" i="36"/>
  <c r="B1674" i="36"/>
  <c r="B1675" i="36"/>
  <c r="B1676" i="36"/>
  <c r="B1677" i="36"/>
  <c r="B1678" i="36"/>
  <c r="B1679" i="36"/>
  <c r="B1680" i="36"/>
  <c r="B1681" i="36"/>
  <c r="B1682" i="36"/>
  <c r="B1683" i="36"/>
  <c r="B1684" i="36"/>
  <c r="B1685" i="36"/>
  <c r="B1686" i="36"/>
  <c r="B1687" i="36"/>
  <c r="B1688" i="36"/>
  <c r="B1689" i="36"/>
  <c r="B1690" i="36"/>
  <c r="B1691" i="36"/>
  <c r="B1692" i="36"/>
  <c r="B1693" i="36"/>
  <c r="B1694" i="36"/>
  <c r="B1695" i="36"/>
  <c r="B1696" i="36"/>
  <c r="B1697" i="36"/>
  <c r="B1698" i="36"/>
  <c r="B1699" i="36"/>
  <c r="B1700" i="36"/>
  <c r="B1701" i="36"/>
  <c r="B1702" i="36"/>
  <c r="B1703" i="36"/>
  <c r="B1704" i="36"/>
  <c r="B1705" i="36"/>
  <c r="B1706" i="36"/>
  <c r="B1707" i="36"/>
  <c r="B1708" i="36"/>
  <c r="B1709" i="36"/>
  <c r="B1710" i="36"/>
  <c r="B1711" i="36"/>
  <c r="B1712" i="36"/>
  <c r="B1713" i="36"/>
  <c r="B1714" i="36"/>
  <c r="B1715" i="36"/>
  <c r="B1716" i="36"/>
  <c r="B1717" i="36"/>
  <c r="B1718" i="36"/>
  <c r="B1719" i="36"/>
  <c r="B1720" i="36"/>
  <c r="B1721" i="36"/>
  <c r="B1722" i="36"/>
  <c r="B1723" i="36"/>
  <c r="B1724" i="36"/>
  <c r="B1725" i="36"/>
  <c r="B1726" i="36"/>
  <c r="B1727" i="36"/>
  <c r="B1728" i="36"/>
  <c r="B1729" i="36"/>
  <c r="B1730" i="36"/>
  <c r="B1731" i="36"/>
  <c r="B1732" i="36"/>
  <c r="B1733" i="36"/>
  <c r="B1734" i="36"/>
  <c r="B1735" i="36"/>
  <c r="B1736" i="36"/>
  <c r="B1737" i="36"/>
  <c r="B1738" i="36"/>
  <c r="B1739" i="36"/>
  <c r="B1740" i="36"/>
  <c r="B1741" i="36"/>
  <c r="B1742" i="36"/>
  <c r="B1743" i="36"/>
  <c r="B1744" i="36"/>
  <c r="B1745" i="36"/>
  <c r="B1746" i="36"/>
  <c r="B1747" i="36"/>
  <c r="B1748" i="36"/>
  <c r="B1749" i="36"/>
  <c r="B1750" i="36"/>
  <c r="B1751" i="36"/>
  <c r="B1752" i="36"/>
  <c r="B1753" i="36"/>
  <c r="B1754" i="36"/>
  <c r="B1755" i="36"/>
  <c r="B1756" i="36"/>
  <c r="B1757" i="36"/>
  <c r="B1758" i="36"/>
  <c r="B1759" i="36"/>
  <c r="B1760" i="36"/>
  <c r="B1761" i="36"/>
  <c r="B1762" i="36"/>
  <c r="B1763" i="36"/>
  <c r="B1764" i="36"/>
  <c r="B1765" i="36"/>
  <c r="B1766" i="36"/>
  <c r="B1767" i="36"/>
  <c r="B1768" i="36"/>
  <c r="B1769" i="36"/>
  <c r="B1770" i="36"/>
  <c r="B1771" i="36"/>
  <c r="B1772" i="36"/>
  <c r="B1773" i="36"/>
  <c r="B1774" i="36"/>
  <c r="B1775" i="36"/>
  <c r="B1776" i="36"/>
  <c r="B1777" i="36"/>
  <c r="B1778" i="36"/>
  <c r="B1779" i="36"/>
  <c r="B1780" i="36"/>
  <c r="B1781" i="36"/>
  <c r="B1782" i="36"/>
  <c r="B1783" i="36"/>
  <c r="B1784" i="36"/>
  <c r="B1785" i="36"/>
  <c r="B1786" i="36"/>
  <c r="B1787" i="36"/>
  <c r="B1788" i="36"/>
  <c r="B1789" i="36"/>
  <c r="B1790" i="36"/>
  <c r="B1791" i="36"/>
  <c r="B1792" i="36"/>
  <c r="B1793" i="36"/>
  <c r="B1794" i="36"/>
  <c r="B1795" i="36"/>
  <c r="B1796" i="36"/>
  <c r="B1797" i="36"/>
  <c r="B1798" i="36"/>
  <c r="B1799" i="36"/>
  <c r="B1800" i="36"/>
  <c r="B1801" i="36"/>
  <c r="B1802" i="36"/>
  <c r="B1803" i="36"/>
  <c r="B1804" i="36"/>
  <c r="B1805" i="36"/>
  <c r="B1806" i="36"/>
  <c r="B1807" i="36"/>
  <c r="B1808" i="36"/>
  <c r="B1809" i="36"/>
  <c r="B1810" i="36"/>
  <c r="B1811" i="36"/>
  <c r="B1812" i="36"/>
  <c r="B1813" i="36"/>
  <c r="B1814" i="36"/>
  <c r="B1815" i="36"/>
  <c r="B1816" i="36"/>
  <c r="B1817" i="36"/>
  <c r="B1818" i="36"/>
  <c r="B1819" i="36"/>
  <c r="B1820" i="36"/>
  <c r="B1821" i="36"/>
  <c r="B1822" i="36"/>
  <c r="B1823" i="36"/>
  <c r="B1824" i="36"/>
  <c r="B1825" i="36"/>
  <c r="B1826" i="36"/>
  <c r="B1827" i="36"/>
  <c r="B1828" i="36"/>
  <c r="B1829" i="36"/>
  <c r="B1830" i="36"/>
  <c r="B1831" i="36"/>
  <c r="B1832" i="36"/>
  <c r="B1833" i="36"/>
  <c r="B1834" i="36"/>
  <c r="B1835" i="36"/>
  <c r="B1836" i="36"/>
  <c r="B1837" i="36"/>
  <c r="B1838" i="36"/>
  <c r="B1839" i="36"/>
  <c r="B1840" i="36"/>
  <c r="B1841" i="36"/>
  <c r="B1842" i="36"/>
  <c r="B1843" i="36"/>
  <c r="B1844" i="36"/>
  <c r="B1845" i="36"/>
  <c r="B1846" i="36"/>
  <c r="B1847" i="36"/>
  <c r="B1848" i="36"/>
  <c r="B1849" i="36"/>
  <c r="B1850" i="36"/>
  <c r="B1851" i="36"/>
  <c r="B1852" i="36"/>
  <c r="B1853" i="36"/>
  <c r="B1854" i="36"/>
  <c r="B1855" i="36"/>
  <c r="B1856" i="36"/>
  <c r="B1857" i="36"/>
  <c r="B1858" i="36"/>
  <c r="B1859" i="36"/>
  <c r="B1860" i="36"/>
  <c r="B1861" i="36"/>
  <c r="B1862" i="36"/>
  <c r="B1863" i="36"/>
  <c r="B1864" i="36"/>
  <c r="B1865" i="36"/>
  <c r="B1866" i="36"/>
  <c r="B1867" i="36"/>
  <c r="B1868" i="36"/>
  <c r="B1869" i="36"/>
  <c r="B1870" i="36"/>
  <c r="B1871" i="36"/>
  <c r="B1872" i="36"/>
  <c r="B1873" i="36"/>
  <c r="B1874" i="36"/>
  <c r="B1875" i="36"/>
  <c r="B1876" i="36"/>
  <c r="B1877" i="36"/>
  <c r="B1878" i="36"/>
  <c r="B1879" i="36"/>
  <c r="B1880" i="36"/>
  <c r="B1881" i="36"/>
  <c r="B1882" i="36"/>
  <c r="B1883" i="36"/>
  <c r="B1884" i="36"/>
  <c r="B1885" i="36"/>
  <c r="B1886" i="36"/>
  <c r="B1887" i="36"/>
  <c r="B1888" i="36"/>
  <c r="B1889" i="36"/>
  <c r="B1890" i="36"/>
  <c r="B1891" i="36"/>
  <c r="B1892" i="36"/>
  <c r="B1893" i="36"/>
  <c r="B1894" i="36"/>
  <c r="B1895" i="36"/>
  <c r="B1896" i="36"/>
  <c r="B1897" i="36"/>
  <c r="B1898" i="36"/>
  <c r="B1899" i="36"/>
  <c r="B1900" i="36"/>
  <c r="B1901" i="36"/>
  <c r="B1902" i="36"/>
  <c r="B1903" i="36"/>
  <c r="B1904" i="36"/>
  <c r="B1905" i="36"/>
  <c r="B1906" i="36"/>
  <c r="B1907" i="36"/>
  <c r="B1908" i="36"/>
  <c r="B1909" i="36"/>
  <c r="B1910" i="36"/>
  <c r="B1911" i="36"/>
  <c r="B1912" i="36"/>
  <c r="B1913" i="36"/>
  <c r="B1914" i="36"/>
  <c r="B1915" i="36"/>
  <c r="B1916" i="36"/>
  <c r="B1917" i="36"/>
  <c r="B1918" i="36"/>
  <c r="B1919" i="36"/>
  <c r="B1920" i="36"/>
  <c r="B1921" i="36"/>
  <c r="B1922" i="36"/>
  <c r="B1923" i="36"/>
  <c r="B1924" i="36"/>
  <c r="B1925" i="36"/>
  <c r="B1926" i="36"/>
  <c r="B1927" i="36"/>
  <c r="B1928" i="36"/>
  <c r="B1929" i="36"/>
  <c r="B1930" i="36"/>
  <c r="B1931" i="36"/>
  <c r="B1932" i="36"/>
  <c r="B1933" i="36"/>
  <c r="B1934" i="36"/>
  <c r="B1935" i="36"/>
  <c r="B1936" i="36"/>
  <c r="B1937" i="36"/>
  <c r="B1938" i="36"/>
  <c r="B1939" i="36"/>
  <c r="B1940" i="36"/>
  <c r="B1941" i="36"/>
  <c r="B1942" i="36"/>
  <c r="B1943" i="36"/>
  <c r="B1944" i="36"/>
  <c r="B1945" i="36"/>
  <c r="B1946" i="36"/>
  <c r="B1947" i="36"/>
  <c r="B1948" i="36"/>
  <c r="B1949" i="36"/>
  <c r="B1950" i="36"/>
  <c r="B1951" i="36"/>
  <c r="B1952" i="36"/>
  <c r="B1953" i="36"/>
  <c r="B1954" i="36"/>
  <c r="B1955" i="36"/>
  <c r="B1956" i="36"/>
  <c r="B1957" i="36"/>
  <c r="B1958" i="36"/>
  <c r="B1959" i="36"/>
  <c r="B1960" i="36"/>
  <c r="B1961" i="36"/>
  <c r="B1962" i="36"/>
  <c r="B1963" i="36"/>
  <c r="B1964" i="36"/>
  <c r="B1965" i="36"/>
  <c r="B1966" i="36"/>
  <c r="B1967" i="36"/>
  <c r="B1968" i="36"/>
  <c r="B1969" i="36"/>
  <c r="B1970" i="36"/>
  <c r="B1971" i="36"/>
  <c r="B1972" i="36"/>
  <c r="B1973" i="36"/>
  <c r="B1974" i="36"/>
  <c r="B1975" i="36"/>
  <c r="B1976" i="36"/>
  <c r="B1977" i="36"/>
  <c r="B1978" i="36"/>
  <c r="B1979" i="36"/>
  <c r="B1980" i="36"/>
  <c r="B1981" i="36"/>
  <c r="B1982" i="36"/>
  <c r="B1983" i="36"/>
  <c r="B1984" i="36"/>
  <c r="B1985" i="36"/>
  <c r="B1986" i="36"/>
  <c r="B1987" i="36"/>
  <c r="B1988" i="36"/>
  <c r="B1989" i="36"/>
  <c r="B1990" i="36"/>
  <c r="B1991" i="36"/>
  <c r="B1992" i="36"/>
  <c r="B1993" i="36"/>
  <c r="B1994" i="36"/>
  <c r="B1995" i="36"/>
  <c r="B1996" i="36"/>
  <c r="B1997" i="36"/>
  <c r="B1998" i="36"/>
  <c r="B1999" i="36"/>
  <c r="B2000" i="36"/>
  <c r="B2001" i="36"/>
  <c r="B2002" i="36"/>
  <c r="B2003" i="36"/>
  <c r="B2004" i="36"/>
  <c r="B2005" i="36"/>
  <c r="B2006" i="36"/>
  <c r="B2007" i="36"/>
  <c r="B2008" i="36"/>
  <c r="B2009" i="36"/>
  <c r="B2010" i="36"/>
  <c r="B2011" i="36"/>
  <c r="B2012" i="36"/>
  <c r="B2013" i="36"/>
  <c r="B2014" i="36"/>
  <c r="B2015" i="36"/>
  <c r="B2016" i="36"/>
  <c r="B2017" i="36"/>
  <c r="B2018" i="36"/>
  <c r="B2019" i="36"/>
  <c r="B2020" i="36"/>
  <c r="B2021" i="36"/>
  <c r="B2022" i="36"/>
  <c r="B2023" i="36"/>
  <c r="B2024" i="36"/>
  <c r="B2025" i="36"/>
  <c r="B2026" i="36"/>
  <c r="B2027" i="36"/>
  <c r="B2028" i="36"/>
  <c r="B2029" i="36"/>
  <c r="B2030" i="36"/>
  <c r="B2031" i="36"/>
  <c r="B2032" i="36"/>
  <c r="B2033" i="36"/>
  <c r="B2034" i="36"/>
  <c r="B2035" i="36"/>
  <c r="B2036" i="36"/>
  <c r="B2037" i="36"/>
  <c r="B2038" i="36"/>
  <c r="B2039" i="36"/>
  <c r="B2040" i="36"/>
  <c r="B2041" i="36"/>
  <c r="B2042" i="36"/>
  <c r="B2043" i="36"/>
  <c r="B2044" i="36"/>
  <c r="B2045" i="36"/>
  <c r="B2046" i="36"/>
  <c r="B2047" i="36"/>
  <c r="B2048" i="36"/>
  <c r="B2049" i="36"/>
  <c r="B2050" i="36"/>
  <c r="B2051" i="36"/>
  <c r="B2052" i="36"/>
  <c r="B2053" i="36"/>
  <c r="B2054" i="36"/>
  <c r="B2055" i="36"/>
  <c r="B2056" i="36"/>
  <c r="B2057" i="36"/>
  <c r="B2058" i="36"/>
  <c r="B2059" i="36"/>
  <c r="B2060" i="36"/>
  <c r="B2061" i="36"/>
  <c r="B2062" i="36"/>
  <c r="B2063" i="36"/>
  <c r="B2064" i="36"/>
  <c r="B2065" i="36"/>
  <c r="B2066" i="36"/>
  <c r="B2067" i="36"/>
  <c r="B2068" i="36"/>
  <c r="B2069" i="36"/>
  <c r="B2070" i="36"/>
  <c r="B2071" i="36"/>
  <c r="B2072" i="36"/>
  <c r="B2073" i="36"/>
  <c r="B2074" i="36"/>
  <c r="B2075" i="36"/>
  <c r="B2076" i="36"/>
  <c r="B2077" i="36"/>
  <c r="B2078" i="36"/>
  <c r="B2079" i="36"/>
  <c r="B2080" i="36"/>
  <c r="B2081" i="36"/>
  <c r="B2082" i="36"/>
  <c r="B2083" i="36"/>
  <c r="B2084" i="36"/>
  <c r="B2085" i="36"/>
  <c r="B2086" i="36"/>
  <c r="B2087" i="36"/>
  <c r="B2088" i="36"/>
  <c r="B2089" i="36"/>
  <c r="B2090" i="36"/>
  <c r="B2091" i="36"/>
  <c r="B2092" i="36"/>
  <c r="B2093" i="36"/>
  <c r="B2094" i="36"/>
  <c r="B2095" i="36"/>
  <c r="B2096" i="36"/>
  <c r="B2097" i="36"/>
  <c r="B2098" i="36"/>
  <c r="B2099" i="36"/>
  <c r="B2100" i="36"/>
  <c r="B2101" i="36"/>
  <c r="B2102" i="36"/>
  <c r="B2103" i="36"/>
  <c r="B2104" i="36"/>
  <c r="B2105" i="36"/>
  <c r="B2106" i="36"/>
  <c r="B2107" i="36"/>
  <c r="B2108" i="36"/>
  <c r="B2109" i="36"/>
  <c r="B2110" i="36"/>
  <c r="B2111" i="36"/>
  <c r="B2112" i="36"/>
  <c r="B2113" i="36"/>
  <c r="B2114" i="36"/>
  <c r="B2115" i="36"/>
  <c r="B2116" i="36"/>
  <c r="B2117" i="36"/>
  <c r="B2118" i="36"/>
  <c r="B2119" i="36"/>
  <c r="B2120" i="36"/>
  <c r="B2121" i="36"/>
  <c r="B2122" i="36"/>
  <c r="B2123" i="36"/>
  <c r="B2124" i="36"/>
  <c r="B2125" i="36"/>
  <c r="B2126" i="36"/>
  <c r="B2127" i="36"/>
  <c r="B2128" i="36"/>
  <c r="B2129" i="36"/>
  <c r="B2130" i="36"/>
  <c r="B2131" i="36"/>
  <c r="B2132" i="36"/>
  <c r="B2133" i="36"/>
  <c r="B2134" i="36"/>
  <c r="B2135" i="36"/>
  <c r="B2136" i="36"/>
  <c r="B2137" i="36"/>
  <c r="B2138" i="36"/>
  <c r="B2139" i="36"/>
  <c r="B2140" i="36"/>
  <c r="B2141" i="36"/>
  <c r="B2142" i="36"/>
  <c r="B2143" i="36"/>
  <c r="B2144" i="36"/>
  <c r="B2145" i="36"/>
  <c r="B2146" i="36"/>
  <c r="B2147" i="36"/>
  <c r="B2148" i="36"/>
  <c r="B2149" i="36"/>
  <c r="B2150" i="36"/>
  <c r="B2151" i="36"/>
  <c r="B2152" i="36"/>
  <c r="B2153" i="36"/>
  <c r="B2154" i="36"/>
  <c r="B2155" i="36"/>
  <c r="B2156" i="36"/>
  <c r="B2157" i="36"/>
  <c r="B2158" i="36"/>
  <c r="B2159" i="36"/>
  <c r="B2160" i="36"/>
  <c r="B2161" i="36"/>
  <c r="B2162" i="36"/>
  <c r="B2163" i="36"/>
  <c r="B2164" i="36"/>
  <c r="B2165" i="36"/>
  <c r="B2166" i="36"/>
  <c r="B2167" i="36"/>
  <c r="B2168" i="36"/>
  <c r="B2169" i="36"/>
  <c r="B2170" i="36"/>
  <c r="B2171" i="36"/>
  <c r="B2172" i="36"/>
  <c r="B2173" i="36"/>
  <c r="B2174" i="36"/>
  <c r="B2175" i="36"/>
  <c r="B2176" i="36"/>
  <c r="B2177" i="36"/>
  <c r="B2178" i="36"/>
  <c r="B2179" i="36"/>
  <c r="B2180" i="36"/>
  <c r="B2181" i="36"/>
  <c r="B2182" i="36"/>
  <c r="B2183" i="36"/>
  <c r="B2184" i="36"/>
  <c r="B2185" i="36"/>
  <c r="B2186" i="36"/>
  <c r="B2187" i="36"/>
  <c r="B2188" i="36"/>
  <c r="B2189" i="36"/>
  <c r="B2190" i="36"/>
  <c r="B2191" i="36"/>
  <c r="B2192" i="36"/>
  <c r="B2193" i="36"/>
  <c r="B2194" i="36"/>
  <c r="B2195" i="36"/>
  <c r="B2196" i="36"/>
  <c r="B2197" i="36"/>
  <c r="B2198" i="36"/>
  <c r="B2199" i="36"/>
  <c r="B2200" i="36"/>
  <c r="B2201" i="36"/>
  <c r="B2202" i="36"/>
  <c r="B2203" i="36"/>
  <c r="B2204" i="36"/>
  <c r="B2205" i="36"/>
  <c r="B2206" i="36"/>
  <c r="B2207" i="36"/>
  <c r="B2208" i="36"/>
  <c r="B2209" i="36"/>
  <c r="B2210" i="36"/>
  <c r="B2211" i="36"/>
  <c r="B2212" i="36"/>
  <c r="B2213" i="36"/>
  <c r="B2214" i="36"/>
  <c r="B2215" i="36"/>
  <c r="B2216" i="36"/>
  <c r="B2217" i="36"/>
  <c r="B2218" i="36"/>
  <c r="B2219" i="36"/>
  <c r="B2220" i="36"/>
  <c r="B2221" i="36"/>
  <c r="B2222" i="36"/>
  <c r="B2223" i="36"/>
  <c r="B2224" i="36"/>
  <c r="B2225" i="36"/>
  <c r="B2226" i="36"/>
  <c r="B2227" i="36"/>
  <c r="B2228" i="36"/>
  <c r="B2229" i="36"/>
  <c r="B2230" i="36"/>
  <c r="B2231" i="36"/>
  <c r="B2232" i="36"/>
  <c r="B2233" i="36"/>
  <c r="B2234" i="36"/>
  <c r="B2235" i="36"/>
  <c r="B2236" i="36"/>
  <c r="B2237" i="36"/>
  <c r="B2238" i="36"/>
  <c r="B2239" i="36"/>
  <c r="B2240" i="36"/>
  <c r="B2241" i="36"/>
  <c r="B2242" i="36"/>
  <c r="B2243" i="36"/>
  <c r="B2244" i="36"/>
  <c r="B2245" i="36"/>
  <c r="B2246" i="36"/>
  <c r="B2247" i="36"/>
  <c r="B2248" i="36"/>
  <c r="B2249" i="36"/>
  <c r="B2250" i="36"/>
  <c r="B2251" i="36"/>
  <c r="B2252" i="36"/>
  <c r="B2253" i="36"/>
  <c r="B2254" i="36"/>
  <c r="B2255" i="36"/>
  <c r="B2256" i="36"/>
  <c r="B2257" i="36"/>
  <c r="B2258" i="36"/>
  <c r="B2259" i="36"/>
  <c r="B2260" i="36"/>
  <c r="B2261" i="36"/>
  <c r="B2262" i="36"/>
  <c r="B2263" i="36"/>
  <c r="B2264" i="36"/>
  <c r="B2265" i="36"/>
  <c r="B2266" i="36"/>
  <c r="B2267" i="36"/>
  <c r="B2268" i="36"/>
  <c r="B2269" i="36"/>
  <c r="B2270" i="36"/>
  <c r="B2271" i="36"/>
  <c r="B2272" i="36"/>
  <c r="B2273" i="36"/>
  <c r="B2274" i="36"/>
  <c r="B2275" i="36"/>
  <c r="B2276" i="36"/>
  <c r="B2277" i="36"/>
  <c r="B2278" i="36"/>
  <c r="B2279" i="36"/>
  <c r="B2280" i="36"/>
  <c r="B2281" i="36"/>
  <c r="B2282" i="36"/>
  <c r="B2283" i="36"/>
  <c r="B2284" i="36"/>
  <c r="B2285" i="36"/>
  <c r="B2286" i="36"/>
  <c r="B2287" i="36"/>
  <c r="B2288" i="36"/>
  <c r="B2289" i="36"/>
  <c r="B2290" i="36"/>
  <c r="B2291" i="36"/>
  <c r="B2292" i="36"/>
  <c r="B2293" i="36"/>
  <c r="B2294" i="36"/>
  <c r="B2295" i="36"/>
  <c r="B2296" i="36"/>
  <c r="B2297" i="36"/>
  <c r="B2298" i="36"/>
  <c r="B2299" i="36"/>
  <c r="B2300" i="36"/>
  <c r="B2301" i="36"/>
  <c r="B2302" i="36"/>
  <c r="B2303" i="36"/>
  <c r="B2304" i="36"/>
  <c r="B2305" i="36"/>
  <c r="B2306" i="36"/>
  <c r="B2307" i="36"/>
  <c r="B2308" i="36"/>
  <c r="B2309" i="36"/>
  <c r="B2310" i="36"/>
  <c r="B2311" i="36"/>
  <c r="B2312" i="36"/>
  <c r="B2313" i="36"/>
  <c r="B2314" i="36"/>
  <c r="B2315" i="36"/>
  <c r="B2316" i="36"/>
  <c r="B2317" i="36"/>
  <c r="B2318" i="36"/>
  <c r="B2319" i="36"/>
  <c r="B2320" i="36"/>
  <c r="B2321" i="36"/>
  <c r="B2322" i="36"/>
  <c r="B2323" i="36"/>
  <c r="B2324" i="36"/>
  <c r="B2325" i="36"/>
  <c r="B2326" i="36"/>
  <c r="B2327" i="36"/>
  <c r="B2328" i="36"/>
  <c r="B2329" i="36"/>
  <c r="B2330" i="36"/>
  <c r="B2331" i="36"/>
  <c r="B2332" i="36"/>
  <c r="B2333" i="36"/>
  <c r="B2334" i="36"/>
  <c r="B2335" i="36"/>
  <c r="B2336" i="36"/>
  <c r="B2337" i="36"/>
  <c r="B2338" i="36"/>
  <c r="B2339" i="36"/>
  <c r="B2340" i="36"/>
  <c r="B2341" i="36"/>
  <c r="B2342" i="36"/>
  <c r="B2343" i="36"/>
  <c r="B2344" i="36"/>
  <c r="B2345" i="36"/>
  <c r="B2346" i="36"/>
  <c r="B2347" i="36"/>
  <c r="B2348" i="36"/>
  <c r="B2349" i="36"/>
  <c r="B2350" i="36"/>
  <c r="B2351" i="36"/>
  <c r="B2352" i="36"/>
  <c r="B2353" i="36"/>
  <c r="B2354" i="36"/>
  <c r="B2355" i="36"/>
  <c r="B2356" i="36"/>
  <c r="B2357" i="36"/>
  <c r="B2358" i="36"/>
  <c r="B2359" i="36"/>
  <c r="B2360" i="36"/>
  <c r="B2361" i="36"/>
  <c r="B2362" i="36"/>
  <c r="B2363" i="36"/>
  <c r="B2364" i="36"/>
  <c r="B2365" i="36"/>
  <c r="B2366" i="36"/>
  <c r="B2367" i="36"/>
  <c r="B2368" i="36"/>
  <c r="B2369" i="36"/>
  <c r="B2370" i="36"/>
  <c r="B2371" i="36"/>
  <c r="B2372" i="36"/>
  <c r="B2373" i="36"/>
  <c r="B2374" i="36"/>
  <c r="B2375" i="36"/>
  <c r="B2376" i="36"/>
  <c r="B2377" i="36"/>
  <c r="B2378" i="36"/>
  <c r="B2379" i="36"/>
  <c r="B2380" i="36"/>
  <c r="B2381" i="36"/>
  <c r="B2382" i="36"/>
  <c r="B2383" i="36"/>
  <c r="B2384" i="36"/>
  <c r="B2385" i="36"/>
  <c r="B2386" i="36"/>
  <c r="B2387" i="36"/>
  <c r="B2388" i="36"/>
  <c r="B2389" i="36"/>
  <c r="B2390" i="36"/>
  <c r="B2391" i="36"/>
  <c r="B2392" i="36"/>
  <c r="B2393" i="36"/>
  <c r="B2394" i="36"/>
  <c r="B2395" i="36"/>
  <c r="B2396" i="36"/>
  <c r="B2397" i="36"/>
  <c r="B2398" i="36"/>
  <c r="B2399" i="36"/>
  <c r="B2400" i="36"/>
  <c r="B2401" i="36"/>
  <c r="B2402" i="36"/>
  <c r="B2403" i="36"/>
  <c r="B2404" i="36"/>
  <c r="B2405" i="36"/>
  <c r="B2406" i="36"/>
  <c r="B2407" i="36"/>
  <c r="B2408" i="36"/>
  <c r="B2409" i="36"/>
  <c r="B2410" i="36"/>
  <c r="B2411" i="36"/>
  <c r="B2412" i="36"/>
  <c r="B2413" i="36"/>
  <c r="B2414" i="36"/>
  <c r="B2415" i="36"/>
  <c r="B2416" i="36"/>
  <c r="B2417" i="36"/>
  <c r="B2418" i="36"/>
  <c r="B2419" i="36"/>
  <c r="B2420" i="36"/>
  <c r="B2421" i="36"/>
  <c r="B2422" i="36"/>
  <c r="B2423" i="36"/>
  <c r="B2424" i="36"/>
  <c r="B2425" i="36"/>
  <c r="B2426" i="36"/>
  <c r="B2427" i="36"/>
  <c r="B2428" i="36"/>
  <c r="B2429" i="36"/>
  <c r="B2430" i="36"/>
  <c r="B2431" i="36"/>
  <c r="B2432" i="36"/>
  <c r="B2433" i="36"/>
  <c r="B2434" i="36"/>
  <c r="B2435" i="36"/>
  <c r="B2436" i="36"/>
  <c r="B2437" i="36"/>
  <c r="B2438" i="36"/>
  <c r="B2439" i="36"/>
  <c r="B2440" i="36"/>
  <c r="B2441" i="36"/>
  <c r="B2442" i="36"/>
  <c r="B2443" i="36"/>
  <c r="B2444" i="36"/>
  <c r="B2445" i="36"/>
  <c r="B2446" i="36"/>
  <c r="B2447" i="36"/>
  <c r="B2448" i="36"/>
  <c r="B2449" i="36"/>
  <c r="B2450" i="36"/>
  <c r="B2451" i="36"/>
  <c r="B2452" i="36"/>
  <c r="B2453" i="36"/>
  <c r="B2454" i="36"/>
  <c r="B2455" i="36"/>
  <c r="B2456" i="36"/>
  <c r="B2457" i="36"/>
  <c r="B2458" i="36"/>
  <c r="B2459" i="36"/>
  <c r="B2460" i="36"/>
  <c r="B2461" i="36"/>
  <c r="B2462" i="36"/>
  <c r="B2463" i="36"/>
  <c r="B2464" i="36"/>
  <c r="B2465" i="36"/>
  <c r="B2466" i="36"/>
  <c r="B2467" i="36"/>
  <c r="B2468" i="36"/>
  <c r="B2469" i="36"/>
  <c r="B2470" i="36"/>
  <c r="B2471" i="36"/>
  <c r="B2472" i="36"/>
  <c r="B2473" i="36"/>
  <c r="B2474" i="36"/>
  <c r="B2475" i="36"/>
  <c r="B2476" i="36"/>
  <c r="B2477" i="36"/>
  <c r="B2478" i="36"/>
  <c r="B2479" i="36"/>
  <c r="B2480" i="36"/>
  <c r="B2481" i="36"/>
  <c r="B2482" i="36"/>
  <c r="B2483" i="36"/>
  <c r="B2484" i="36"/>
  <c r="B2485" i="36"/>
  <c r="B2486" i="36"/>
  <c r="B2487" i="36"/>
  <c r="B2488" i="36"/>
  <c r="B2489" i="36"/>
  <c r="B2490" i="36"/>
  <c r="B2491" i="36"/>
  <c r="B2492" i="36"/>
  <c r="B2493" i="36"/>
  <c r="B2494" i="36"/>
  <c r="B2495" i="36"/>
  <c r="B2496" i="36"/>
  <c r="B2497" i="36"/>
  <c r="B2498" i="36"/>
  <c r="B2499" i="36"/>
  <c r="B2500" i="36"/>
  <c r="B2501" i="36"/>
  <c r="B2502" i="36"/>
  <c r="B2503" i="36"/>
  <c r="B2504" i="36"/>
  <c r="B2505" i="36"/>
  <c r="B2506" i="36"/>
  <c r="B2507" i="36"/>
  <c r="B2508" i="36"/>
  <c r="B2509" i="36"/>
  <c r="B2510" i="36"/>
  <c r="B2511" i="36"/>
  <c r="B2512" i="36"/>
  <c r="B2513" i="36"/>
  <c r="B2514" i="36"/>
  <c r="B2515" i="36"/>
  <c r="B2516" i="36"/>
  <c r="B2517" i="36"/>
  <c r="B2518" i="36"/>
  <c r="B2519" i="36"/>
  <c r="B2520" i="36"/>
  <c r="B2521" i="36"/>
  <c r="B2522" i="36"/>
  <c r="B2523" i="36"/>
  <c r="B2524" i="36"/>
  <c r="B2525" i="36"/>
  <c r="B2526" i="36"/>
  <c r="B2527" i="36"/>
  <c r="B2528" i="36"/>
  <c r="B2529" i="36"/>
  <c r="B2530" i="36"/>
  <c r="B2531" i="36"/>
  <c r="B2532" i="36"/>
  <c r="B2533" i="36"/>
  <c r="B2534" i="36"/>
  <c r="B2535" i="36"/>
  <c r="B2536" i="36"/>
  <c r="B2537" i="36"/>
  <c r="B2538" i="36"/>
  <c r="B2539" i="36"/>
  <c r="B2540" i="36"/>
  <c r="B2541" i="36"/>
  <c r="B2542" i="36"/>
  <c r="B2543" i="36"/>
  <c r="B2544" i="36"/>
  <c r="B2545" i="36"/>
  <c r="B2546" i="36"/>
  <c r="B2547" i="36"/>
  <c r="B2548" i="36"/>
  <c r="B2549" i="36"/>
  <c r="B2550" i="36"/>
  <c r="B2551" i="36"/>
  <c r="B2552" i="36"/>
  <c r="B2553" i="36"/>
  <c r="B2554" i="36"/>
  <c r="B2555" i="36"/>
  <c r="B2556" i="36"/>
  <c r="B2557" i="36"/>
  <c r="B2558" i="36"/>
  <c r="B2559" i="36"/>
  <c r="B2560" i="36"/>
  <c r="B2561" i="36"/>
  <c r="B2562" i="36"/>
  <c r="B2563" i="36"/>
  <c r="B2564" i="36"/>
  <c r="B2565" i="36"/>
  <c r="B2566" i="36"/>
  <c r="B2567" i="36"/>
  <c r="B2568" i="36"/>
  <c r="B2569" i="36"/>
  <c r="B2570" i="36"/>
  <c r="B2571" i="36"/>
  <c r="B2572" i="36"/>
  <c r="B2573" i="36"/>
  <c r="B2574" i="36"/>
  <c r="B2575" i="36"/>
  <c r="B2576" i="36"/>
  <c r="B2577" i="36"/>
  <c r="B2578" i="36"/>
  <c r="B2579" i="36"/>
  <c r="B2580" i="36"/>
  <c r="B2581" i="36"/>
  <c r="B2582" i="36"/>
  <c r="B2583" i="36"/>
  <c r="B2584" i="36"/>
  <c r="B2585" i="36"/>
  <c r="B2586" i="36"/>
  <c r="B2587" i="36"/>
  <c r="B2588" i="36"/>
  <c r="B2589" i="36"/>
  <c r="B2590" i="36"/>
  <c r="B2591" i="36"/>
  <c r="B2592" i="36"/>
  <c r="B2593" i="36"/>
  <c r="B2594" i="36"/>
  <c r="B2595" i="36"/>
  <c r="B2596" i="36"/>
  <c r="B2597" i="36"/>
  <c r="B2598" i="36"/>
  <c r="B2599" i="36"/>
  <c r="B2600" i="36"/>
  <c r="B2601" i="36"/>
  <c r="B2602" i="36"/>
  <c r="B2603" i="36"/>
  <c r="B2604" i="36"/>
  <c r="B2605" i="36"/>
  <c r="B2606" i="36"/>
  <c r="B2607" i="36"/>
  <c r="B2608" i="36"/>
  <c r="B2609" i="36"/>
  <c r="B2610" i="36"/>
  <c r="B2611" i="36"/>
  <c r="B2612" i="36"/>
  <c r="B2613" i="36"/>
  <c r="B2614" i="36"/>
  <c r="B2615" i="36"/>
  <c r="B2616" i="36"/>
  <c r="B2617" i="36"/>
  <c r="B2618" i="36"/>
  <c r="B2619" i="36"/>
  <c r="B2620" i="36"/>
  <c r="B2621" i="36"/>
  <c r="B2622" i="36"/>
  <c r="B2623" i="36"/>
  <c r="B2624" i="36"/>
  <c r="B2625" i="36"/>
  <c r="B2626" i="36"/>
  <c r="B2627" i="36"/>
  <c r="B2628" i="36"/>
  <c r="B2629" i="36"/>
  <c r="B2630" i="36"/>
  <c r="B2631" i="36"/>
  <c r="B2632" i="36"/>
  <c r="B2633" i="36"/>
  <c r="B2634" i="36"/>
  <c r="B2635" i="36"/>
  <c r="B2636" i="36"/>
  <c r="B2637" i="36"/>
  <c r="B2638" i="36"/>
  <c r="B2639" i="36"/>
  <c r="B2640" i="36"/>
  <c r="B2641" i="36"/>
  <c r="B2642" i="36"/>
  <c r="B2643" i="36"/>
  <c r="B2644" i="36"/>
  <c r="B2645" i="36"/>
  <c r="B2646" i="36"/>
  <c r="B2647" i="36"/>
  <c r="B2648" i="36"/>
  <c r="B2649" i="36"/>
  <c r="B2650" i="36"/>
  <c r="B2651" i="36"/>
  <c r="B2652" i="36"/>
  <c r="B2653" i="36"/>
  <c r="B2654" i="36"/>
  <c r="B2655" i="36"/>
  <c r="B2656" i="36"/>
  <c r="B2657" i="36"/>
  <c r="B2658" i="36"/>
  <c r="B2659" i="36"/>
  <c r="B2660" i="36"/>
  <c r="B2661" i="36"/>
  <c r="B2662" i="36"/>
  <c r="B2663" i="36"/>
  <c r="B2664" i="36"/>
  <c r="B2665" i="36"/>
  <c r="B2666" i="36"/>
  <c r="B2667" i="36"/>
  <c r="B2668" i="36"/>
  <c r="B2669" i="36"/>
  <c r="B2670" i="36"/>
  <c r="B2671" i="36"/>
  <c r="B2672" i="36"/>
  <c r="B2673" i="36"/>
  <c r="B2674" i="36"/>
  <c r="B2675" i="36"/>
  <c r="B2676" i="36"/>
  <c r="B2677" i="36"/>
  <c r="B2678" i="36"/>
  <c r="B2679" i="36"/>
  <c r="B2680" i="36"/>
  <c r="B2681" i="36"/>
  <c r="B2682" i="36"/>
  <c r="B2683" i="36"/>
  <c r="B2684" i="36"/>
  <c r="B2685" i="36"/>
  <c r="B2686" i="36"/>
  <c r="B2687" i="36"/>
  <c r="B2688" i="36"/>
  <c r="B2689" i="36"/>
  <c r="B2690" i="36"/>
  <c r="B2691" i="36"/>
  <c r="B2692" i="36"/>
  <c r="B2693" i="36"/>
  <c r="B2694" i="36"/>
  <c r="B2695" i="36"/>
  <c r="B2696" i="36"/>
  <c r="B2697" i="36"/>
  <c r="B2698" i="36"/>
  <c r="B2699" i="36"/>
  <c r="B2700" i="36"/>
  <c r="B2701" i="36"/>
  <c r="B2702" i="36"/>
  <c r="B2703" i="36"/>
  <c r="B2704" i="36"/>
  <c r="B2705" i="36"/>
  <c r="B2706" i="36"/>
  <c r="B2707" i="36"/>
  <c r="B2708" i="36"/>
  <c r="B2709" i="36"/>
  <c r="B2710" i="36"/>
  <c r="B2711" i="36"/>
  <c r="B2712" i="36"/>
  <c r="B2713" i="36"/>
  <c r="B2714" i="36"/>
  <c r="B2715" i="36"/>
  <c r="B2716" i="36"/>
  <c r="B2717" i="36"/>
  <c r="B2718" i="36"/>
  <c r="B2719" i="36"/>
  <c r="B2720" i="36"/>
  <c r="B2721" i="36"/>
  <c r="B2722" i="36"/>
  <c r="B2723" i="36"/>
  <c r="B2724" i="36"/>
  <c r="B2725" i="36"/>
  <c r="B2726" i="36"/>
  <c r="B2727" i="36"/>
  <c r="B2728" i="36"/>
  <c r="B2729" i="36"/>
  <c r="B2730" i="36"/>
  <c r="B2731" i="36"/>
  <c r="B2732" i="36"/>
  <c r="B2733" i="36"/>
  <c r="B2734" i="36"/>
  <c r="B2735" i="36"/>
  <c r="B2736" i="36"/>
  <c r="B2737" i="36"/>
  <c r="B2738" i="36"/>
  <c r="B2739" i="36"/>
  <c r="B2740" i="36"/>
  <c r="B2741" i="36"/>
  <c r="B2742" i="36"/>
  <c r="B2743" i="36"/>
  <c r="B2744" i="36"/>
  <c r="B2745" i="36"/>
  <c r="B2746" i="36"/>
  <c r="B2747" i="36"/>
  <c r="B2748" i="36"/>
  <c r="B2749" i="36"/>
  <c r="B2750" i="36"/>
  <c r="B2751" i="36"/>
  <c r="B2752" i="36"/>
  <c r="B2753" i="36"/>
  <c r="B2754" i="36"/>
  <c r="B2755" i="36"/>
  <c r="B2756" i="36"/>
  <c r="B2757" i="36"/>
  <c r="B2758" i="36"/>
  <c r="B2759" i="36"/>
  <c r="B2760" i="36"/>
  <c r="B2761" i="36"/>
  <c r="B2762" i="36"/>
  <c r="B2763" i="36"/>
  <c r="B2764" i="36"/>
  <c r="B2765" i="36"/>
  <c r="B2766" i="36"/>
  <c r="B2767" i="36"/>
  <c r="B2768" i="36"/>
  <c r="B2769" i="36"/>
  <c r="B2770" i="36"/>
  <c r="B2771" i="36"/>
  <c r="B2772" i="36"/>
  <c r="B2773" i="36"/>
  <c r="B2774" i="36"/>
  <c r="B2775" i="36"/>
  <c r="B2776" i="36"/>
  <c r="B2777" i="36"/>
  <c r="B2778" i="36"/>
  <c r="B2779" i="36"/>
  <c r="B2780" i="36"/>
  <c r="B2781" i="36"/>
  <c r="B2782" i="36"/>
  <c r="B2783" i="36"/>
  <c r="B2784" i="36"/>
  <c r="B2785" i="36"/>
  <c r="B2786" i="36"/>
  <c r="B2787" i="36"/>
  <c r="B2788" i="36"/>
  <c r="B2789" i="36"/>
  <c r="B2790" i="36"/>
  <c r="B2791" i="36"/>
  <c r="B2792" i="36"/>
  <c r="B2793" i="36"/>
  <c r="B2794" i="36"/>
  <c r="B2795" i="36"/>
  <c r="B2796" i="36"/>
  <c r="B2797" i="36"/>
  <c r="B2798" i="36"/>
  <c r="B2799" i="36"/>
  <c r="B2800" i="36"/>
  <c r="B2801" i="36"/>
  <c r="B2802" i="36"/>
  <c r="B2803" i="36"/>
  <c r="B2804" i="36"/>
  <c r="B2805" i="36"/>
  <c r="B2806" i="36"/>
  <c r="B2807" i="36"/>
  <c r="B2808" i="36"/>
  <c r="B2809" i="36"/>
  <c r="B2810" i="36"/>
  <c r="B2811" i="36"/>
  <c r="B2812" i="36"/>
  <c r="B2813" i="36"/>
  <c r="B2814" i="36"/>
  <c r="B2815" i="36"/>
  <c r="B2816" i="36"/>
  <c r="B2817" i="36"/>
  <c r="B2818" i="36"/>
  <c r="B2819" i="36"/>
  <c r="B2820" i="36"/>
  <c r="B2821" i="36"/>
  <c r="B2822" i="36"/>
  <c r="B2823" i="36"/>
  <c r="B2824" i="36"/>
  <c r="B2825" i="36"/>
  <c r="B2826" i="36"/>
  <c r="B2827" i="36"/>
  <c r="B2828" i="36"/>
  <c r="B2829" i="36"/>
  <c r="B2830" i="36"/>
  <c r="B2831" i="36"/>
  <c r="B2832" i="36"/>
  <c r="B2833" i="36"/>
  <c r="B2834" i="36"/>
  <c r="B2835" i="36"/>
  <c r="B2836" i="36"/>
  <c r="B2837" i="36"/>
  <c r="B2838" i="36"/>
  <c r="B2839" i="36"/>
  <c r="B2840" i="36"/>
  <c r="B2841" i="36"/>
  <c r="B2842" i="36"/>
  <c r="B2843" i="36"/>
  <c r="B2844" i="36"/>
  <c r="B2845" i="36"/>
  <c r="B2846" i="36"/>
  <c r="B2847" i="36"/>
  <c r="B2848" i="36"/>
  <c r="B2849" i="36"/>
  <c r="B2850" i="36"/>
  <c r="B2851" i="36"/>
  <c r="B2852" i="36"/>
  <c r="B2853" i="36"/>
  <c r="B2854" i="36"/>
  <c r="B2855" i="36"/>
  <c r="B2856" i="36"/>
  <c r="B2857" i="36"/>
  <c r="B2858" i="36"/>
  <c r="B2859" i="36"/>
  <c r="B2860" i="36"/>
  <c r="B2861" i="36"/>
  <c r="B2862" i="36"/>
  <c r="B2863" i="36"/>
  <c r="B2864" i="36"/>
  <c r="B2865" i="36"/>
  <c r="B2866" i="36"/>
  <c r="B2867" i="36"/>
  <c r="B2868" i="36"/>
  <c r="B2869" i="36"/>
  <c r="B2870" i="36"/>
  <c r="B2871" i="36"/>
  <c r="B2872" i="36"/>
  <c r="B2873" i="36"/>
  <c r="B2874" i="36"/>
  <c r="B2875" i="36"/>
  <c r="B2876" i="36"/>
  <c r="B2877" i="36"/>
  <c r="B2878" i="36"/>
  <c r="B2879" i="36"/>
  <c r="B2880" i="36"/>
  <c r="B2881" i="36"/>
  <c r="B2882" i="36"/>
  <c r="B2883" i="36"/>
  <c r="B2884" i="36"/>
  <c r="B2885" i="36"/>
  <c r="B2886" i="36"/>
  <c r="B2887" i="36"/>
  <c r="B2888" i="36"/>
  <c r="B2889" i="36"/>
  <c r="B2890" i="36"/>
  <c r="B2891" i="36"/>
  <c r="B2892" i="36"/>
  <c r="B2893" i="36"/>
  <c r="B2894" i="36"/>
  <c r="B2895" i="36"/>
  <c r="B2896" i="36"/>
  <c r="B2897" i="36"/>
  <c r="B2898" i="36"/>
  <c r="B2899" i="36"/>
  <c r="B2900" i="36"/>
  <c r="B2901" i="36"/>
  <c r="B2902" i="36"/>
  <c r="B2903" i="36"/>
  <c r="B2904" i="36"/>
  <c r="B2905" i="36"/>
  <c r="B2906" i="36"/>
  <c r="B2907" i="36"/>
  <c r="B2908" i="36"/>
  <c r="B2909" i="36"/>
  <c r="B2910" i="36"/>
  <c r="B2911" i="36"/>
  <c r="B2912" i="36"/>
  <c r="B2913" i="36"/>
  <c r="B2914" i="36"/>
  <c r="B2915" i="36"/>
  <c r="B2916" i="36"/>
  <c r="B2917" i="36"/>
  <c r="B2918" i="36"/>
  <c r="B2919" i="36"/>
  <c r="B2920" i="36"/>
  <c r="B2921" i="36"/>
  <c r="B2922" i="36"/>
  <c r="B2923" i="36"/>
  <c r="B2924" i="36"/>
  <c r="B2925" i="36"/>
  <c r="B2926" i="36"/>
  <c r="B2927" i="36"/>
  <c r="B2928" i="36"/>
  <c r="B2929" i="36"/>
  <c r="B2930" i="36"/>
  <c r="B2931" i="36"/>
  <c r="B2932" i="36"/>
  <c r="B2933" i="36"/>
  <c r="B2934" i="36"/>
  <c r="B2935" i="36"/>
  <c r="B2936" i="36"/>
  <c r="B2937" i="36"/>
  <c r="B2938" i="36"/>
  <c r="B2939" i="36"/>
  <c r="B2940" i="36"/>
  <c r="B2941" i="36"/>
  <c r="B2942" i="36"/>
  <c r="B2943" i="36"/>
  <c r="B2944" i="36"/>
  <c r="B2945" i="36"/>
  <c r="B2946" i="36"/>
  <c r="B2947" i="36"/>
  <c r="B2948" i="36"/>
  <c r="B2949" i="36"/>
  <c r="B2950" i="36"/>
  <c r="B2951" i="36"/>
  <c r="B2952" i="36"/>
  <c r="B2953" i="36"/>
  <c r="B2954" i="36"/>
  <c r="B2955" i="36"/>
  <c r="B2956" i="36"/>
  <c r="B2957" i="36"/>
  <c r="B2958" i="36"/>
  <c r="B2959" i="36"/>
  <c r="B2960" i="36"/>
  <c r="B2961" i="36"/>
  <c r="B2962" i="36"/>
  <c r="B2963" i="36"/>
  <c r="B2964" i="36"/>
  <c r="B2965" i="36"/>
  <c r="B2966" i="36"/>
  <c r="B2967" i="36"/>
  <c r="B2968" i="36"/>
  <c r="B2969" i="36"/>
  <c r="B2970" i="36"/>
  <c r="B2971" i="36"/>
  <c r="B2972" i="36"/>
  <c r="B2973" i="36"/>
  <c r="B2974" i="36"/>
  <c r="B2975" i="36"/>
  <c r="B2976" i="36"/>
  <c r="B2977" i="36"/>
  <c r="B2978" i="36"/>
  <c r="B2979" i="36"/>
  <c r="B2980" i="36"/>
  <c r="B2981" i="36"/>
  <c r="B2982" i="36"/>
  <c r="B2983" i="36"/>
  <c r="B2984" i="36"/>
  <c r="B2985" i="36"/>
  <c r="B2986" i="36"/>
  <c r="B2987" i="36"/>
  <c r="B2988" i="36"/>
  <c r="B2989" i="36"/>
  <c r="B2990" i="36"/>
  <c r="B2991" i="36"/>
  <c r="B2992" i="36"/>
  <c r="B2993" i="36"/>
  <c r="B2994" i="36"/>
  <c r="B2995" i="36"/>
  <c r="B2996" i="36"/>
  <c r="B2997" i="36"/>
  <c r="B2998" i="36"/>
  <c r="B2999" i="36"/>
  <c r="B3000" i="36"/>
  <c r="B3001" i="36"/>
  <c r="B3002" i="36"/>
  <c r="B3003" i="36"/>
  <c r="B3004" i="36"/>
  <c r="B3005" i="36"/>
  <c r="B3006" i="36"/>
  <c r="B3007" i="36"/>
  <c r="B3008" i="36"/>
  <c r="B3009" i="36"/>
  <c r="B3010" i="36"/>
  <c r="B3011" i="36"/>
  <c r="B3012" i="36"/>
  <c r="B3013" i="36"/>
  <c r="B3014" i="36"/>
  <c r="B3015" i="36"/>
  <c r="B3016" i="36"/>
  <c r="B3017" i="36"/>
  <c r="B3018" i="36"/>
  <c r="B3019" i="36"/>
  <c r="B3020" i="36"/>
  <c r="B3021" i="36"/>
  <c r="B3022" i="36"/>
  <c r="B3023" i="36"/>
  <c r="B3024" i="36"/>
  <c r="B3025" i="36"/>
  <c r="B3026" i="36"/>
  <c r="B3027" i="36"/>
  <c r="B3028" i="36"/>
  <c r="B3029" i="36"/>
  <c r="B3030" i="36"/>
  <c r="B3031" i="36"/>
  <c r="B3032" i="36"/>
  <c r="B3033" i="36"/>
  <c r="B3034" i="36"/>
  <c r="B3035" i="36"/>
  <c r="B3036" i="36"/>
  <c r="B3037" i="36"/>
  <c r="B3038" i="36"/>
  <c r="B3039" i="36"/>
  <c r="B3040" i="36"/>
  <c r="B3041" i="36"/>
  <c r="B3042" i="36"/>
  <c r="B3043" i="36"/>
  <c r="B3044" i="36"/>
  <c r="B3045" i="36"/>
  <c r="B3046" i="36"/>
  <c r="B3047" i="36"/>
  <c r="B3048" i="36"/>
  <c r="B3049" i="36"/>
  <c r="B3050" i="36"/>
  <c r="B3051" i="36"/>
  <c r="B3052" i="36"/>
  <c r="B3053" i="36"/>
  <c r="B3054" i="36"/>
  <c r="B3055" i="36"/>
  <c r="B3056" i="36"/>
  <c r="B3057" i="36"/>
  <c r="B3058" i="36"/>
  <c r="B3059" i="36"/>
  <c r="B3060" i="36"/>
  <c r="B3061" i="36"/>
  <c r="B3062" i="36"/>
  <c r="B3063" i="36"/>
  <c r="B3064" i="36"/>
  <c r="B3065" i="36"/>
  <c r="B3066" i="36"/>
  <c r="B3067" i="36"/>
  <c r="B3068" i="36"/>
  <c r="B3069" i="36"/>
  <c r="B3070" i="36"/>
  <c r="B3071" i="36"/>
  <c r="B3072" i="36"/>
  <c r="B3073" i="36"/>
  <c r="B3074" i="36"/>
  <c r="B3075" i="36"/>
  <c r="B3076" i="36"/>
  <c r="B3077" i="36"/>
  <c r="B3078" i="36"/>
  <c r="B3079" i="36"/>
  <c r="B3080" i="36"/>
  <c r="B3081" i="36"/>
  <c r="B3082" i="36"/>
  <c r="B3083" i="36"/>
  <c r="B3084" i="36"/>
  <c r="B3085" i="36"/>
  <c r="B3086" i="36"/>
  <c r="B3087" i="36"/>
  <c r="B3088" i="36"/>
  <c r="B3089" i="36"/>
  <c r="B3090" i="36"/>
  <c r="B3091" i="36"/>
  <c r="B3092" i="36"/>
  <c r="B3093" i="36"/>
  <c r="B3094" i="36"/>
  <c r="B3095" i="36"/>
  <c r="B3096" i="36"/>
  <c r="B3097" i="36"/>
  <c r="B3098" i="36"/>
  <c r="B3099" i="36"/>
  <c r="B3100" i="36"/>
  <c r="B3101" i="36"/>
  <c r="B3102" i="36"/>
  <c r="B3103" i="36"/>
  <c r="B3104" i="36"/>
  <c r="B3105" i="36"/>
  <c r="B3106" i="36"/>
  <c r="B3107" i="36"/>
  <c r="B3108" i="36"/>
  <c r="B3109" i="36"/>
  <c r="B2" i="36"/>
  <c r="B1" i="36"/>
  <c r="G26" i="21" s="1"/>
  <c r="L14" i="41" s="1"/>
  <c r="G19" i="21" l="1"/>
  <c r="G20" i="21"/>
  <c r="G21" i="21"/>
  <c r="G22" i="21"/>
  <c r="G23" i="21"/>
  <c r="G24" i="21"/>
  <c r="G25" i="21"/>
  <c r="H12" i="21" l="1"/>
  <c r="G30" i="21" s="1"/>
  <c r="N6" i="47"/>
  <c r="I23" i="47" l="1"/>
  <c r="I24" i="47"/>
  <c r="I25" i="47"/>
  <c r="I26" i="47"/>
  <c r="I27" i="47"/>
  <c r="I28" i="47"/>
  <c r="M99" i="47" l="1"/>
  <c r="M100" i="47"/>
  <c r="M101" i="47"/>
  <c r="M102" i="47"/>
  <c r="M98" i="47"/>
  <c r="G77" i="48"/>
  <c r="F77" i="48"/>
  <c r="E77" i="48"/>
  <c r="E75" i="48"/>
  <c r="F75" i="48"/>
  <c r="G75" i="48"/>
  <c r="E76" i="48"/>
  <c r="F76" i="48"/>
  <c r="G76" i="48"/>
  <c r="G74" i="48"/>
  <c r="F74" i="48"/>
  <c r="E74" i="48"/>
  <c r="E69" i="48"/>
  <c r="F69" i="48"/>
  <c r="G69" i="48"/>
  <c r="E70" i="48"/>
  <c r="F70" i="48"/>
  <c r="G70" i="48"/>
  <c r="E71" i="48"/>
  <c r="F71" i="48"/>
  <c r="G71" i="48"/>
  <c r="E72" i="48"/>
  <c r="F72" i="48"/>
  <c r="G72" i="48"/>
  <c r="E73" i="48"/>
  <c r="F73" i="48"/>
  <c r="G73" i="48"/>
  <c r="G68" i="48"/>
  <c r="F68" i="48"/>
  <c r="E68" i="48"/>
  <c r="E64" i="48"/>
  <c r="F64" i="48"/>
  <c r="G64" i="48"/>
  <c r="H64" i="48"/>
  <c r="E65" i="48"/>
  <c r="F65" i="48"/>
  <c r="G65" i="48"/>
  <c r="H65" i="48"/>
  <c r="E66" i="48"/>
  <c r="F66" i="48"/>
  <c r="G66" i="48"/>
  <c r="H66" i="48"/>
  <c r="E67" i="48"/>
  <c r="F67" i="48"/>
  <c r="G67" i="48"/>
  <c r="H67" i="48"/>
  <c r="H63" i="48"/>
  <c r="G63" i="48"/>
  <c r="F63" i="48"/>
  <c r="E63" i="48"/>
  <c r="E60" i="48"/>
  <c r="F60" i="48"/>
  <c r="G60" i="48"/>
  <c r="H60" i="48"/>
  <c r="E61" i="48"/>
  <c r="F61" i="48"/>
  <c r="G61" i="48"/>
  <c r="H61" i="48"/>
  <c r="E62" i="48"/>
  <c r="F62" i="48"/>
  <c r="G62" i="48"/>
  <c r="H62" i="48"/>
  <c r="H59" i="48"/>
  <c r="G59" i="48"/>
  <c r="F59" i="48"/>
  <c r="E59" i="48"/>
  <c r="E56" i="48"/>
  <c r="F56" i="48"/>
  <c r="G56" i="48"/>
  <c r="E57" i="48"/>
  <c r="F57" i="48"/>
  <c r="G57" i="48"/>
  <c r="E58" i="48"/>
  <c r="F58" i="48"/>
  <c r="G58" i="48"/>
  <c r="G55" i="48"/>
  <c r="F55" i="48"/>
  <c r="E55" i="48"/>
  <c r="E53" i="48"/>
  <c r="F53" i="48"/>
  <c r="G53" i="48"/>
  <c r="E54" i="48"/>
  <c r="F54" i="48"/>
  <c r="G54" i="48"/>
  <c r="G52" i="48"/>
  <c r="F52" i="48"/>
  <c r="E52" i="48"/>
  <c r="E51" i="48"/>
  <c r="F51" i="48"/>
  <c r="G51" i="48"/>
  <c r="G50" i="48"/>
  <c r="F50" i="48"/>
  <c r="E50" i="48"/>
  <c r="H50" i="48"/>
  <c r="E45" i="48"/>
  <c r="F45" i="48"/>
  <c r="G45" i="48"/>
  <c r="E46" i="48"/>
  <c r="F46" i="48"/>
  <c r="G46" i="48"/>
  <c r="E47" i="48"/>
  <c r="F47" i="48"/>
  <c r="G47" i="48"/>
  <c r="E48" i="48"/>
  <c r="F48" i="48"/>
  <c r="G48" i="48"/>
  <c r="E49" i="48"/>
  <c r="F49" i="48"/>
  <c r="G49" i="48"/>
  <c r="G44" i="48"/>
  <c r="F44" i="48"/>
  <c r="E44" i="48"/>
  <c r="E42" i="48"/>
  <c r="F42" i="48"/>
  <c r="G42" i="48"/>
  <c r="E43" i="48"/>
  <c r="F43" i="48"/>
  <c r="G43" i="48"/>
  <c r="G41" i="48"/>
  <c r="F41" i="48"/>
  <c r="E41" i="48"/>
  <c r="E38" i="48"/>
  <c r="F38" i="48"/>
  <c r="G38" i="48"/>
  <c r="E39" i="48"/>
  <c r="F39" i="48"/>
  <c r="G39" i="48"/>
  <c r="E40" i="48"/>
  <c r="F40" i="48"/>
  <c r="G40" i="48"/>
  <c r="G37" i="48"/>
  <c r="F37" i="48"/>
  <c r="E37" i="48"/>
  <c r="G36" i="48"/>
  <c r="F36" i="48"/>
  <c r="E36" i="48"/>
  <c r="E34" i="48"/>
  <c r="F34" i="48"/>
  <c r="G34" i="48"/>
  <c r="E35" i="48"/>
  <c r="F35" i="48"/>
  <c r="G35" i="48"/>
  <c r="G33" i="48"/>
  <c r="F33" i="48"/>
  <c r="E33" i="48"/>
  <c r="E32" i="48"/>
  <c r="F32" i="48"/>
  <c r="G32" i="48"/>
  <c r="G31" i="48"/>
  <c r="F31" i="48"/>
  <c r="E31" i="48"/>
  <c r="E29" i="48"/>
  <c r="F29" i="48"/>
  <c r="G29" i="48"/>
  <c r="E30" i="48"/>
  <c r="F30" i="48"/>
  <c r="G30" i="48"/>
  <c r="G28" i="48"/>
  <c r="F28" i="48"/>
  <c r="E28" i="48"/>
  <c r="G27" i="48"/>
  <c r="G26" i="48"/>
  <c r="E27" i="48"/>
  <c r="F27" i="48"/>
  <c r="F26" i="48"/>
  <c r="E26" i="48"/>
  <c r="E23" i="48"/>
  <c r="F23" i="48"/>
  <c r="G23" i="48"/>
  <c r="E24" i="48"/>
  <c r="F24" i="48"/>
  <c r="G24" i="48"/>
  <c r="E25" i="48"/>
  <c r="F25" i="48"/>
  <c r="G25" i="48"/>
  <c r="G22" i="48"/>
  <c r="F22" i="48"/>
  <c r="E22" i="48"/>
  <c r="E21" i="48"/>
  <c r="F21" i="48"/>
  <c r="G21" i="48"/>
  <c r="G20" i="48"/>
  <c r="F20" i="48"/>
  <c r="E20" i="48"/>
  <c r="E16" i="48"/>
  <c r="F16" i="48"/>
  <c r="G16" i="48"/>
  <c r="E17" i="48"/>
  <c r="F17" i="48"/>
  <c r="G17" i="48"/>
  <c r="E18" i="48"/>
  <c r="F18" i="48"/>
  <c r="G18" i="48"/>
  <c r="E19" i="48"/>
  <c r="F19" i="48"/>
  <c r="G19" i="48"/>
  <c r="G15" i="48"/>
  <c r="F15" i="48"/>
  <c r="E15" i="48"/>
  <c r="E13" i="48"/>
  <c r="F13" i="48"/>
  <c r="G13" i="48"/>
  <c r="E14" i="48"/>
  <c r="F14" i="48"/>
  <c r="G14" i="48"/>
  <c r="G12" i="48"/>
  <c r="F12" i="48"/>
  <c r="E12" i="48"/>
  <c r="E10" i="48"/>
  <c r="F10" i="48"/>
  <c r="E11" i="48"/>
  <c r="F11" i="48"/>
  <c r="G6" i="48"/>
  <c r="G7" i="48"/>
  <c r="G8" i="48"/>
  <c r="E6" i="48"/>
  <c r="F6" i="48"/>
  <c r="E7" i="48"/>
  <c r="F7" i="48"/>
  <c r="E8" i="48"/>
  <c r="F8" i="48"/>
  <c r="E4" i="48"/>
  <c r="E5" i="48"/>
  <c r="E9" i="48"/>
  <c r="N112" i="47" l="1"/>
  <c r="C232" i="52" s="1"/>
  <c r="H112" i="47"/>
  <c r="C157" i="52" s="1"/>
  <c r="G112" i="47"/>
  <c r="B157" i="52" s="1"/>
  <c r="N110" i="47"/>
  <c r="C230" i="52" s="1"/>
  <c r="N111" i="47"/>
  <c r="C231" i="52" s="1"/>
  <c r="N109" i="47"/>
  <c r="C229" i="52" s="1"/>
  <c r="G110" i="47"/>
  <c r="B155" i="52" s="1"/>
  <c r="H110" i="47"/>
  <c r="C155" i="52" s="1"/>
  <c r="G111" i="47"/>
  <c r="B156" i="52" s="1"/>
  <c r="H111" i="47"/>
  <c r="C156" i="52" s="1"/>
  <c r="H109" i="47"/>
  <c r="C154" i="52" s="1"/>
  <c r="G109" i="47"/>
  <c r="B154" i="52" s="1"/>
  <c r="N104" i="47"/>
  <c r="C224" i="52" s="1"/>
  <c r="N105" i="47"/>
  <c r="C225" i="52" s="1"/>
  <c r="N106" i="47"/>
  <c r="C226" i="52" s="1"/>
  <c r="N107" i="47"/>
  <c r="C227" i="52" s="1"/>
  <c r="N108" i="47"/>
  <c r="C228" i="52" s="1"/>
  <c r="N103" i="47"/>
  <c r="C223" i="52" s="1"/>
  <c r="G104" i="47"/>
  <c r="B149" i="52" s="1"/>
  <c r="H104" i="47"/>
  <c r="C149" i="52" s="1"/>
  <c r="G105" i="47"/>
  <c r="B150" i="52" s="1"/>
  <c r="H105" i="47"/>
  <c r="C150" i="52" s="1"/>
  <c r="G106" i="47"/>
  <c r="B151" i="52" s="1"/>
  <c r="H106" i="47"/>
  <c r="C151" i="52" s="1"/>
  <c r="G107" i="47"/>
  <c r="B152" i="52" s="1"/>
  <c r="H107" i="47"/>
  <c r="C152" i="52" s="1"/>
  <c r="G108" i="47"/>
  <c r="B153" i="52" s="1"/>
  <c r="H108" i="47"/>
  <c r="C153" i="52" s="1"/>
  <c r="H103" i="47"/>
  <c r="C148" i="52" s="1"/>
  <c r="G103" i="47"/>
  <c r="B148" i="52" s="1"/>
  <c r="N99" i="47"/>
  <c r="C219" i="52" s="1"/>
  <c r="N100" i="47"/>
  <c r="C220" i="52" s="1"/>
  <c r="N101" i="47"/>
  <c r="C221" i="52" s="1"/>
  <c r="N102" i="47"/>
  <c r="C222" i="52" s="1"/>
  <c r="N98" i="47"/>
  <c r="C218" i="52" s="1"/>
  <c r="G99" i="47"/>
  <c r="B144" i="52" s="1"/>
  <c r="H99" i="47"/>
  <c r="C144" i="52" s="1"/>
  <c r="G100" i="47"/>
  <c r="B145" i="52" s="1"/>
  <c r="H100" i="47"/>
  <c r="C145" i="52" s="1"/>
  <c r="G101" i="47"/>
  <c r="B146" i="52" s="1"/>
  <c r="H101" i="47"/>
  <c r="C146" i="52" s="1"/>
  <c r="G102" i="47"/>
  <c r="B147" i="52" s="1"/>
  <c r="H102" i="47"/>
  <c r="C147" i="52" s="1"/>
  <c r="H98" i="47"/>
  <c r="C143" i="52" s="1"/>
  <c r="G98" i="47"/>
  <c r="B143" i="52" s="1"/>
  <c r="N95" i="47"/>
  <c r="C215" i="52" s="1"/>
  <c r="N96" i="47"/>
  <c r="C216" i="52" s="1"/>
  <c r="N97" i="47"/>
  <c r="C217" i="52" s="1"/>
  <c r="N94" i="47"/>
  <c r="C214" i="52" s="1"/>
  <c r="G95" i="47"/>
  <c r="B140" i="52" s="1"/>
  <c r="H95" i="47"/>
  <c r="C140" i="52" s="1"/>
  <c r="G96" i="47"/>
  <c r="B141" i="52" s="1"/>
  <c r="H96" i="47"/>
  <c r="C141" i="52" s="1"/>
  <c r="G97" i="47"/>
  <c r="B142" i="52" s="1"/>
  <c r="H97" i="47"/>
  <c r="C142" i="52" s="1"/>
  <c r="H94" i="47"/>
  <c r="C139" i="52" s="1"/>
  <c r="G94" i="47"/>
  <c r="B139" i="52" s="1"/>
  <c r="N91" i="47"/>
  <c r="C211" i="52" s="1"/>
  <c r="N92" i="47"/>
  <c r="C212" i="52" s="1"/>
  <c r="N93" i="47"/>
  <c r="C213" i="52" s="1"/>
  <c r="N90" i="47"/>
  <c r="C210" i="52" s="1"/>
  <c r="G91" i="47"/>
  <c r="B136" i="52" s="1"/>
  <c r="H91" i="47"/>
  <c r="C136" i="52" s="1"/>
  <c r="G92" i="47"/>
  <c r="B137" i="52" s="1"/>
  <c r="H92" i="47"/>
  <c r="C137" i="52" s="1"/>
  <c r="G93" i="47"/>
  <c r="B138" i="52" s="1"/>
  <c r="H93" i="47"/>
  <c r="C138" i="52" s="1"/>
  <c r="H90" i="47"/>
  <c r="C135" i="52" s="1"/>
  <c r="G90" i="47"/>
  <c r="B135" i="52" s="1"/>
  <c r="N88" i="47"/>
  <c r="C208" i="52" s="1"/>
  <c r="N89" i="47"/>
  <c r="C209" i="52" s="1"/>
  <c r="N87" i="47"/>
  <c r="C207" i="52" s="1"/>
  <c r="G88" i="47"/>
  <c r="B133" i="52" s="1"/>
  <c r="H88" i="47"/>
  <c r="C133" i="52" s="1"/>
  <c r="G89" i="47"/>
  <c r="B134" i="52" s="1"/>
  <c r="H89" i="47"/>
  <c r="C134" i="52" s="1"/>
  <c r="H87" i="47"/>
  <c r="C132" i="52" s="1"/>
  <c r="G87" i="47"/>
  <c r="B132" i="52" s="1"/>
  <c r="N86" i="47"/>
  <c r="C206" i="52" s="1"/>
  <c r="N85" i="47"/>
  <c r="C205" i="52" s="1"/>
  <c r="G86" i="47"/>
  <c r="B131" i="52" s="1"/>
  <c r="H86" i="47"/>
  <c r="C131" i="52" s="1"/>
  <c r="H85" i="47"/>
  <c r="C130" i="52" s="1"/>
  <c r="G85" i="47"/>
  <c r="B130" i="52" s="1"/>
  <c r="N80" i="47"/>
  <c r="C200" i="52" s="1"/>
  <c r="N81" i="47"/>
  <c r="C201" i="52" s="1"/>
  <c r="N82" i="47"/>
  <c r="C202" i="52" s="1"/>
  <c r="N83" i="47"/>
  <c r="C203" i="52" s="1"/>
  <c r="N84" i="47"/>
  <c r="C204" i="52" s="1"/>
  <c r="N79" i="47"/>
  <c r="C199" i="52" s="1"/>
  <c r="G80" i="47"/>
  <c r="B125" i="52" s="1"/>
  <c r="H80" i="47"/>
  <c r="C125" i="52" s="1"/>
  <c r="G81" i="47"/>
  <c r="B126" i="52" s="1"/>
  <c r="H81" i="47"/>
  <c r="C126" i="52" s="1"/>
  <c r="G82" i="47"/>
  <c r="B127" i="52" s="1"/>
  <c r="H82" i="47"/>
  <c r="C127" i="52" s="1"/>
  <c r="G83" i="47"/>
  <c r="B128" i="52" s="1"/>
  <c r="H83" i="47"/>
  <c r="C128" i="52" s="1"/>
  <c r="G84" i="47"/>
  <c r="B129" i="52" s="1"/>
  <c r="H84" i="47"/>
  <c r="C129" i="52" s="1"/>
  <c r="H79" i="47"/>
  <c r="C124" i="52" s="1"/>
  <c r="G79" i="47"/>
  <c r="B124" i="52" s="1"/>
  <c r="N77" i="47"/>
  <c r="C197" i="52" s="1"/>
  <c r="N78" i="47"/>
  <c r="C198" i="52" s="1"/>
  <c r="N76" i="47"/>
  <c r="C196" i="52" s="1"/>
  <c r="G77" i="47"/>
  <c r="B122" i="52" s="1"/>
  <c r="H77" i="47"/>
  <c r="C122" i="52" s="1"/>
  <c r="G78" i="47"/>
  <c r="B123" i="52" s="1"/>
  <c r="H78" i="47"/>
  <c r="C123" i="52" s="1"/>
  <c r="G76" i="47"/>
  <c r="B121" i="52" s="1"/>
  <c r="H76" i="47"/>
  <c r="C121" i="52" s="1"/>
  <c r="N73" i="47"/>
  <c r="C193" i="52" s="1"/>
  <c r="N74" i="47"/>
  <c r="C194" i="52" s="1"/>
  <c r="N75" i="47"/>
  <c r="C195" i="52" s="1"/>
  <c r="N72" i="47"/>
  <c r="C192" i="52" s="1"/>
  <c r="G73" i="47"/>
  <c r="B118" i="52" s="1"/>
  <c r="H73" i="47"/>
  <c r="C118" i="52" s="1"/>
  <c r="G74" i="47"/>
  <c r="B119" i="52" s="1"/>
  <c r="H74" i="47"/>
  <c r="C119" i="52" s="1"/>
  <c r="G75" i="47"/>
  <c r="B120" i="52" s="1"/>
  <c r="H75" i="47"/>
  <c r="C120" i="52" s="1"/>
  <c r="H72" i="47"/>
  <c r="C117" i="52" s="1"/>
  <c r="G72" i="47"/>
  <c r="B117" i="52" s="1"/>
  <c r="N71" i="47"/>
  <c r="C191" i="52" s="1"/>
  <c r="H71" i="47"/>
  <c r="C116" i="52" s="1"/>
  <c r="G71" i="47"/>
  <c r="B116" i="52" s="1"/>
  <c r="N69" i="47"/>
  <c r="C189" i="52" s="1"/>
  <c r="N70" i="47"/>
  <c r="C190" i="52" s="1"/>
  <c r="N68" i="47"/>
  <c r="C188" i="52" s="1"/>
  <c r="G69" i="47"/>
  <c r="B114" i="52" s="1"/>
  <c r="H69" i="47"/>
  <c r="C114" i="52" s="1"/>
  <c r="G70" i="47"/>
  <c r="B115" i="52" s="1"/>
  <c r="H70" i="47"/>
  <c r="C115" i="52" s="1"/>
  <c r="H68" i="47"/>
  <c r="C113" i="52" s="1"/>
  <c r="G68" i="47"/>
  <c r="B113" i="52" s="1"/>
  <c r="N67" i="47"/>
  <c r="C187" i="52" s="1"/>
  <c r="G67" i="47"/>
  <c r="B112" i="52" s="1"/>
  <c r="H67" i="47"/>
  <c r="C112" i="52" s="1"/>
  <c r="H66" i="47"/>
  <c r="C111" i="52" s="1"/>
  <c r="G66" i="47"/>
  <c r="B111" i="52" s="1"/>
  <c r="N64" i="47"/>
  <c r="C184" i="52" s="1"/>
  <c r="N65" i="47"/>
  <c r="C185" i="52" s="1"/>
  <c r="G64" i="47"/>
  <c r="B109" i="52" s="1"/>
  <c r="H64" i="47"/>
  <c r="C109" i="52" s="1"/>
  <c r="G65" i="47"/>
  <c r="B110" i="52" s="1"/>
  <c r="H65" i="47"/>
  <c r="C110" i="52" s="1"/>
  <c r="H63" i="47"/>
  <c r="C108" i="52" s="1"/>
  <c r="G63" i="47"/>
  <c r="B108" i="52" s="1"/>
  <c r="G62" i="47"/>
  <c r="B107" i="52" s="1"/>
  <c r="H62" i="47"/>
  <c r="C107" i="52" s="1"/>
  <c r="G61" i="47"/>
  <c r="B106" i="52" s="1"/>
  <c r="H61" i="47"/>
  <c r="C106" i="52" s="1"/>
  <c r="N58" i="47"/>
  <c r="C178" i="52" s="1"/>
  <c r="N59" i="47"/>
  <c r="C179" i="52" s="1"/>
  <c r="N60" i="47"/>
  <c r="C180" i="52" s="1"/>
  <c r="G58" i="47"/>
  <c r="B103" i="52" s="1"/>
  <c r="H58" i="47"/>
  <c r="C103" i="52" s="1"/>
  <c r="G59" i="47"/>
  <c r="B104" i="52" s="1"/>
  <c r="H59" i="47"/>
  <c r="C104" i="52" s="1"/>
  <c r="G60" i="47"/>
  <c r="B105" i="52" s="1"/>
  <c r="H60" i="47"/>
  <c r="C105" i="52" s="1"/>
  <c r="H57" i="47"/>
  <c r="C102" i="52" s="1"/>
  <c r="G57" i="47"/>
  <c r="B102" i="52" s="1"/>
  <c r="N56" i="47"/>
  <c r="C176" i="52" s="1"/>
  <c r="N55" i="47"/>
  <c r="C175" i="52" s="1"/>
  <c r="G56" i="47"/>
  <c r="B101" i="52" s="1"/>
  <c r="H56" i="47"/>
  <c r="C101" i="52" s="1"/>
  <c r="H55" i="47"/>
  <c r="C100" i="52" s="1"/>
  <c r="G55" i="47"/>
  <c r="B100" i="52" s="1"/>
  <c r="N51" i="47"/>
  <c r="C171" i="52" s="1"/>
  <c r="N52" i="47"/>
  <c r="C172" i="52" s="1"/>
  <c r="N53" i="47"/>
  <c r="C173" i="52" s="1"/>
  <c r="N54" i="47"/>
  <c r="C174" i="52" s="1"/>
  <c r="G51" i="47"/>
  <c r="B96" i="52" s="1"/>
  <c r="H51" i="47"/>
  <c r="C96" i="52" s="1"/>
  <c r="G52" i="47"/>
  <c r="B97" i="52" s="1"/>
  <c r="H52" i="47"/>
  <c r="C97" i="52" s="1"/>
  <c r="G53" i="47"/>
  <c r="B98" i="52" s="1"/>
  <c r="H53" i="47"/>
  <c r="C98" i="52" s="1"/>
  <c r="G54" i="47"/>
  <c r="B99" i="52" s="1"/>
  <c r="H54" i="47"/>
  <c r="C99" i="52" s="1"/>
  <c r="H50" i="47"/>
  <c r="C95" i="52" s="1"/>
  <c r="G50" i="47"/>
  <c r="B95" i="52" s="1"/>
  <c r="G48" i="47"/>
  <c r="B93" i="52" s="1"/>
  <c r="H48" i="47"/>
  <c r="C93" i="52" s="1"/>
  <c r="G49" i="47"/>
  <c r="B94" i="52" s="1"/>
  <c r="H49" i="47"/>
  <c r="C94" i="52" s="1"/>
  <c r="N48" i="47"/>
  <c r="C168" i="52" s="1"/>
  <c r="N49" i="47"/>
  <c r="C169" i="52" s="1"/>
  <c r="N47" i="47"/>
  <c r="C167" i="52" s="1"/>
  <c r="H47" i="47"/>
  <c r="C92" i="52" s="1"/>
  <c r="G47" i="47"/>
  <c r="B92" i="52" s="1"/>
  <c r="N43" i="47"/>
  <c r="C163" i="52" s="1"/>
  <c r="N42" i="47"/>
  <c r="C162" i="52" s="1"/>
  <c r="N41" i="47"/>
  <c r="C161" i="52" s="1"/>
  <c r="H46" i="47"/>
  <c r="C91" i="52" s="1"/>
  <c r="H45" i="47"/>
  <c r="C90" i="52" s="1"/>
  <c r="H44" i="47"/>
  <c r="C89" i="52" s="1"/>
  <c r="G46" i="47"/>
  <c r="B91" i="52" s="1"/>
  <c r="G45" i="47"/>
  <c r="B90" i="52" s="1"/>
  <c r="G44" i="47"/>
  <c r="B89" i="52" s="1"/>
  <c r="H43" i="47"/>
  <c r="C88" i="52" s="1"/>
  <c r="H42" i="47"/>
  <c r="C87" i="52" s="1"/>
  <c r="H41" i="47"/>
  <c r="C86" i="52" s="1"/>
  <c r="H40" i="47"/>
  <c r="C85" i="52" s="1"/>
  <c r="G43" i="47"/>
  <c r="B88" i="52" s="1"/>
  <c r="G42" i="47"/>
  <c r="B87" i="52" s="1"/>
  <c r="G41" i="47"/>
  <c r="B86" i="52" s="1"/>
  <c r="E107" i="50" l="1"/>
  <c r="H77" i="48" s="1"/>
  <c r="E104" i="50"/>
  <c r="H75" i="48" s="1"/>
  <c r="E105" i="50"/>
  <c r="H76" i="48" s="1"/>
  <c r="E103" i="50"/>
  <c r="H74" i="48" s="1"/>
  <c r="E97" i="50"/>
  <c r="H69" i="48" s="1"/>
  <c r="E98" i="50"/>
  <c r="H70" i="48" s="1"/>
  <c r="E99" i="50"/>
  <c r="H71" i="48" s="1"/>
  <c r="E100" i="50"/>
  <c r="H72" i="48" s="1"/>
  <c r="E101" i="50"/>
  <c r="H73" i="48" s="1"/>
  <c r="E96" i="50"/>
  <c r="H68" i="48" s="1"/>
  <c r="E94" i="50"/>
  <c r="E91" i="50"/>
  <c r="E92" i="50"/>
  <c r="E93" i="50"/>
  <c r="E90" i="50"/>
  <c r="E86" i="50"/>
  <c r="E87" i="50"/>
  <c r="E88" i="50"/>
  <c r="E85" i="50"/>
  <c r="E81" i="50"/>
  <c r="H56" i="48" s="1"/>
  <c r="E82" i="50"/>
  <c r="H57" i="48" s="1"/>
  <c r="E83" i="50"/>
  <c r="H58" i="48" s="1"/>
  <c r="E80" i="50"/>
  <c r="H55" i="48" s="1"/>
  <c r="E77" i="50"/>
  <c r="E78" i="50"/>
  <c r="E76" i="50"/>
  <c r="E74" i="50"/>
  <c r="E73" i="50"/>
  <c r="E67" i="50"/>
  <c r="E68" i="50"/>
  <c r="E69" i="50"/>
  <c r="E70" i="50"/>
  <c r="E71" i="50"/>
  <c r="E66" i="50"/>
  <c r="E63" i="50"/>
  <c r="E64" i="50"/>
  <c r="E62" i="50"/>
  <c r="E58" i="50"/>
  <c r="E59" i="50"/>
  <c r="E60" i="50"/>
  <c r="E57" i="50"/>
  <c r="E55" i="50"/>
  <c r="E52" i="50"/>
  <c r="E53" i="50"/>
  <c r="E51" i="50"/>
  <c r="E49" i="50"/>
  <c r="E48" i="50"/>
  <c r="E45" i="50"/>
  <c r="E46" i="50"/>
  <c r="E44" i="50"/>
  <c r="E42" i="50"/>
  <c r="M62" i="47" s="1"/>
  <c r="E41" i="50"/>
  <c r="M61" i="47" s="1"/>
  <c r="E37" i="50"/>
  <c r="E38" i="50"/>
  <c r="E39" i="50"/>
  <c r="E36" i="50"/>
  <c r="E34" i="50"/>
  <c r="E33" i="50"/>
  <c r="E28" i="50"/>
  <c r="E29" i="50"/>
  <c r="E30" i="50"/>
  <c r="E31" i="50"/>
  <c r="E27" i="50"/>
  <c r="E24" i="50"/>
  <c r="E25" i="50"/>
  <c r="E23" i="50"/>
  <c r="E20" i="50"/>
  <c r="E21" i="50"/>
  <c r="E19" i="50"/>
  <c r="E16" i="50"/>
  <c r="E17" i="50"/>
  <c r="F18" i="47"/>
  <c r="B22" i="52" s="1"/>
  <c r="F17" i="47"/>
  <c r="B21" i="52" s="1"/>
  <c r="G120" i="47" a="1"/>
  <c r="H120" i="47" s="1"/>
  <c r="G119" i="47"/>
  <c r="H119" i="47" s="1"/>
  <c r="H117" i="47"/>
  <c r="G118" i="47"/>
  <c r="H118" i="47" s="1"/>
  <c r="G116" i="47"/>
  <c r="H116" i="47" s="1"/>
  <c r="G114" i="47" a="1"/>
  <c r="H114" i="47" s="1"/>
  <c r="H13" i="48" l="1"/>
  <c r="M48" i="47"/>
  <c r="B168" i="52" s="1"/>
  <c r="H33" i="48"/>
  <c r="M68" i="47"/>
  <c r="B188" i="52" s="1"/>
  <c r="M103" i="47"/>
  <c r="B223" i="52" s="1"/>
  <c r="B218" i="52"/>
  <c r="H8" i="48"/>
  <c r="M43" i="47"/>
  <c r="B163" i="52" s="1"/>
  <c r="B221" i="52"/>
  <c r="H24" i="48"/>
  <c r="M59" i="47"/>
  <c r="B179" i="52" s="1"/>
  <c r="H29" i="48"/>
  <c r="M64" i="47"/>
  <c r="B184" i="52" s="1"/>
  <c r="H15" i="48"/>
  <c r="M50" i="47"/>
  <c r="H32" i="48"/>
  <c r="H27" i="48"/>
  <c r="M67" i="47"/>
  <c r="B187" i="52" s="1"/>
  <c r="H18" i="48"/>
  <c r="M53" i="47"/>
  <c r="B173" i="52" s="1"/>
  <c r="H17" i="48"/>
  <c r="M52" i="47"/>
  <c r="B172" i="52" s="1"/>
  <c r="B219" i="52"/>
  <c r="M86" i="47"/>
  <c r="B206" i="52" s="1"/>
  <c r="H36" i="48"/>
  <c r="M71" i="47"/>
  <c r="B191" i="52" s="1"/>
  <c r="H54" i="48"/>
  <c r="M89" i="47"/>
  <c r="B209" i="52" s="1"/>
  <c r="B227" i="52"/>
  <c r="M107" i="47"/>
  <c r="H39" i="48"/>
  <c r="M74" i="47"/>
  <c r="B194" i="52" s="1"/>
  <c r="M105" i="47"/>
  <c r="B225" i="52" s="1"/>
  <c r="B198" i="52"/>
  <c r="H43" i="48"/>
  <c r="M78" i="47"/>
  <c r="H42" i="48"/>
  <c r="M77" i="47"/>
  <c r="B197" i="52" s="1"/>
  <c r="M94" i="47"/>
  <c r="B214" i="52" s="1"/>
  <c r="M111" i="47"/>
  <c r="B231" i="52" s="1"/>
  <c r="M95" i="47"/>
  <c r="B215" i="52" s="1"/>
  <c r="H31" i="48"/>
  <c r="M66" i="47"/>
  <c r="B201" i="52"/>
  <c r="H46" i="48"/>
  <c r="M81" i="47"/>
  <c r="H45" i="48"/>
  <c r="M80" i="47"/>
  <c r="B200" i="52" s="1"/>
  <c r="B205" i="52"/>
  <c r="H51" i="48"/>
  <c r="M85" i="47"/>
  <c r="B222" i="52"/>
  <c r="H20" i="48"/>
  <c r="M55" i="47"/>
  <c r="B175" i="52" s="1"/>
  <c r="H21" i="48"/>
  <c r="M56" i="47"/>
  <c r="B176" i="52" s="1"/>
  <c r="M108" i="47"/>
  <c r="B228" i="52" s="1"/>
  <c r="H53" i="48"/>
  <c r="M88" i="47"/>
  <c r="B208" i="52" s="1"/>
  <c r="M106" i="47"/>
  <c r="B226" i="52" s="1"/>
  <c r="H23" i="48"/>
  <c r="M58" i="47"/>
  <c r="B178" i="52" s="1"/>
  <c r="G11" i="48"/>
  <c r="H11" i="48"/>
  <c r="M46" i="47"/>
  <c r="H12" i="48"/>
  <c r="M47" i="47"/>
  <c r="B167" i="52" s="1"/>
  <c r="H28" i="48"/>
  <c r="M63" i="47"/>
  <c r="H44" i="48"/>
  <c r="M79" i="47"/>
  <c r="B199" i="52" s="1"/>
  <c r="B217" i="52"/>
  <c r="M97" i="47"/>
  <c r="M110" i="47"/>
  <c r="B230" i="52" s="1"/>
  <c r="H48" i="48"/>
  <c r="M83" i="47"/>
  <c r="B203" i="52" s="1"/>
  <c r="H47" i="48"/>
  <c r="M82" i="47"/>
  <c r="B202" i="52" s="1"/>
  <c r="H19" i="48"/>
  <c r="M54" i="47"/>
  <c r="B174" i="52" s="1"/>
  <c r="B220" i="52"/>
  <c r="B190" i="52"/>
  <c r="H35" i="48"/>
  <c r="M70" i="47"/>
  <c r="H16" i="48"/>
  <c r="M51" i="47"/>
  <c r="B171" i="52" s="1"/>
  <c r="H34" i="48"/>
  <c r="M69" i="47"/>
  <c r="B189" i="52" s="1"/>
  <c r="H52" i="48"/>
  <c r="M87" i="47"/>
  <c r="B207" i="52" s="1"/>
  <c r="H37" i="48"/>
  <c r="M72" i="47"/>
  <c r="B192" i="52" s="1"/>
  <c r="H22" i="48"/>
  <c r="M57" i="47"/>
  <c r="H40" i="48"/>
  <c r="M75" i="47"/>
  <c r="B195" i="52" s="1"/>
  <c r="H25" i="48"/>
  <c r="M60" i="47"/>
  <c r="B180" i="52" s="1"/>
  <c r="H7" i="48"/>
  <c r="M42" i="47"/>
  <c r="B162" i="52" s="1"/>
  <c r="H38" i="48"/>
  <c r="M73" i="47"/>
  <c r="B193" i="52" s="1"/>
  <c r="G9" i="48"/>
  <c r="H9" i="48"/>
  <c r="M44" i="47"/>
  <c r="H41" i="48"/>
  <c r="M76" i="47"/>
  <c r="B196" i="52" s="1"/>
  <c r="M104" i="47"/>
  <c r="B224" i="52" s="1"/>
  <c r="M109" i="47"/>
  <c r="B229" i="52" s="1"/>
  <c r="G10" i="48"/>
  <c r="H10" i="48"/>
  <c r="M45" i="47"/>
  <c r="H14" i="48"/>
  <c r="M49" i="47"/>
  <c r="B169" i="52" s="1"/>
  <c r="H30" i="48"/>
  <c r="M65" i="47"/>
  <c r="B185" i="52" s="1"/>
  <c r="H49" i="48"/>
  <c r="M84" i="47"/>
  <c r="B204" i="52" s="1"/>
  <c r="M96" i="47"/>
  <c r="B216" i="52" s="1"/>
  <c r="M112" i="47"/>
  <c r="B232" i="52" s="1"/>
  <c r="M90" i="47"/>
  <c r="B210" i="52" s="1"/>
  <c r="M93" i="47"/>
  <c r="B213" i="52" s="1"/>
  <c r="M92" i="47"/>
  <c r="B212" i="52" s="1"/>
  <c r="M91" i="47"/>
  <c r="B211" i="52" s="1"/>
  <c r="F19" i="47"/>
  <c r="B23" i="52" s="1"/>
  <c r="F15" i="51"/>
  <c r="G115" i="47" s="1"/>
  <c r="H115" i="47" s="1"/>
  <c r="N14" i="41" l="1"/>
  <c r="G11" i="21"/>
  <c r="G10" i="21"/>
  <c r="N2" i="36" s="1"/>
  <c r="G5" i="21"/>
  <c r="G6" i="21"/>
  <c r="G7" i="21"/>
  <c r="G8" i="21"/>
  <c r="G9" i="21"/>
  <c r="G4" i="21"/>
  <c r="G3" i="21"/>
  <c r="L120" i="47"/>
  <c r="L119" i="47"/>
  <c r="L118" i="47"/>
  <c r="L117" i="47"/>
  <c r="L116" i="47"/>
  <c r="L115" i="47"/>
  <c r="K120" i="47"/>
  <c r="K119" i="47"/>
  <c r="K118" i="47"/>
  <c r="K117" i="47"/>
  <c r="K116" i="47"/>
  <c r="K115" i="47"/>
  <c r="B242" i="52" l="1"/>
  <c r="B241" i="52"/>
  <c r="B244" i="52"/>
  <c r="B243" i="52"/>
  <c r="B245" i="52"/>
  <c r="B246" i="52"/>
  <c r="N258" i="36"/>
  <c r="N111" i="36"/>
  <c r="N16" i="36"/>
  <c r="N117" i="36"/>
  <c r="N118" i="36"/>
  <c r="N179" i="36"/>
  <c r="N184" i="36"/>
  <c r="N212" i="36"/>
  <c r="N185" i="36"/>
  <c r="N167" i="36"/>
  <c r="N234" i="36"/>
  <c r="N11" i="36"/>
  <c r="N177" i="36"/>
  <c r="N125" i="36"/>
  <c r="N236" i="36"/>
  <c r="N254" i="36"/>
  <c r="N18" i="36"/>
  <c r="N34" i="36"/>
  <c r="N81" i="36"/>
  <c r="N241" i="36"/>
  <c r="N252" i="36"/>
  <c r="N247" i="36"/>
  <c r="N89" i="36"/>
  <c r="N195" i="36"/>
  <c r="N92" i="36"/>
  <c r="N225" i="36"/>
  <c r="N186" i="36"/>
  <c r="N143" i="36"/>
  <c r="N255" i="36"/>
  <c r="N133" i="36"/>
  <c r="N134" i="36"/>
  <c r="N36" i="36"/>
  <c r="N200" i="36"/>
  <c r="N5" i="36"/>
  <c r="N201" i="36"/>
  <c r="N199" i="36"/>
  <c r="N250" i="36"/>
  <c r="N27" i="36"/>
  <c r="N12" i="36"/>
  <c r="N141" i="36"/>
  <c r="N14" i="36"/>
  <c r="N32" i="36"/>
  <c r="N25" i="36"/>
  <c r="N172" i="36"/>
  <c r="N230" i="36"/>
  <c r="N128" i="36"/>
  <c r="N180" i="36"/>
  <c r="N146" i="36"/>
  <c r="N73" i="36"/>
  <c r="N163" i="36"/>
  <c r="N29" i="36"/>
  <c r="N104" i="36"/>
  <c r="N192" i="36"/>
  <c r="N121" i="36"/>
  <c r="N208" i="36"/>
  <c r="N68" i="36"/>
  <c r="N159" i="36"/>
  <c r="N49" i="36"/>
  <c r="N149" i="36"/>
  <c r="N150" i="36"/>
  <c r="N244" i="36"/>
  <c r="N216" i="36"/>
  <c r="N39" i="36"/>
  <c r="N217" i="36"/>
  <c r="N10" i="36"/>
  <c r="N129" i="36"/>
  <c r="N43" i="36"/>
  <c r="N44" i="36"/>
  <c r="N157" i="36"/>
  <c r="N30" i="36"/>
  <c r="N48" i="36"/>
  <c r="N50" i="36"/>
  <c r="N82" i="36"/>
  <c r="N205" i="36"/>
  <c r="N24" i="36"/>
  <c r="N145" i="36"/>
  <c r="N107" i="36"/>
  <c r="N112" i="36"/>
  <c r="N207" i="36"/>
  <c r="N123" i="36"/>
  <c r="N56" i="36"/>
  <c r="N3" i="36"/>
  <c r="N144" i="36"/>
  <c r="N83" i="36"/>
  <c r="N13" i="36"/>
  <c r="N160" i="36"/>
  <c r="N31" i="36"/>
  <c r="N176" i="36"/>
  <c r="N105" i="36"/>
  <c r="N45" i="36"/>
  <c r="N79" i="36"/>
  <c r="N61" i="36"/>
  <c r="N196" i="36"/>
  <c r="N77" i="36"/>
  <c r="N47" i="36"/>
  <c r="N97" i="36"/>
  <c r="N165" i="36"/>
  <c r="N166" i="36"/>
  <c r="N103" i="36"/>
  <c r="N232" i="36"/>
  <c r="N135" i="36"/>
  <c r="N233" i="36"/>
  <c r="N26" i="36"/>
  <c r="N257" i="36"/>
  <c r="N59" i="36"/>
  <c r="N76" i="36"/>
  <c r="N173" i="36"/>
  <c r="N46" i="36"/>
  <c r="N64" i="36"/>
  <c r="N66" i="36"/>
  <c r="N80" i="36"/>
  <c r="N96" i="36"/>
  <c r="N213" i="36"/>
  <c r="N227" i="36"/>
  <c r="N114" i="36"/>
  <c r="N229" i="36"/>
  <c r="N193" i="36"/>
  <c r="N237" i="36"/>
  <c r="N116" i="36"/>
  <c r="N106" i="36"/>
  <c r="N6" i="36"/>
  <c r="N155" i="36"/>
  <c r="N88" i="36"/>
  <c r="N243" i="36"/>
  <c r="N7" i="36"/>
  <c r="N158" i="36"/>
  <c r="N63" i="36"/>
  <c r="N154" i="36"/>
  <c r="N194" i="36"/>
  <c r="N20" i="36"/>
  <c r="N203" i="36"/>
  <c r="N210" i="36"/>
  <c r="N161" i="36"/>
  <c r="N224" i="36"/>
  <c r="N95" i="36"/>
  <c r="N209" i="36"/>
  <c r="N181" i="36"/>
  <c r="N182" i="36"/>
  <c r="N231" i="36"/>
  <c r="N248" i="36"/>
  <c r="N215" i="36"/>
  <c r="N249" i="36"/>
  <c r="N42" i="36"/>
  <c r="N51" i="36"/>
  <c r="N75" i="36"/>
  <c r="N108" i="36"/>
  <c r="N189" i="36"/>
  <c r="N62" i="36"/>
  <c r="N98" i="36"/>
  <c r="N211" i="36"/>
  <c r="N221" i="36"/>
  <c r="N40" i="36"/>
  <c r="N41" i="36"/>
  <c r="N90" i="36"/>
  <c r="N110" i="36"/>
  <c r="N245" i="36"/>
  <c r="N139" i="36"/>
  <c r="N72" i="36"/>
  <c r="N21" i="36"/>
  <c r="N28" i="36"/>
  <c r="N228" i="36"/>
  <c r="N60" i="36"/>
  <c r="N113" i="36"/>
  <c r="N55" i="36"/>
  <c r="N120" i="36"/>
  <c r="N87" i="36"/>
  <c r="N69" i="36"/>
  <c r="N156" i="36"/>
  <c r="N127" i="36"/>
  <c r="N99" i="36"/>
  <c r="N197" i="36"/>
  <c r="N198" i="36"/>
  <c r="N8" i="36"/>
  <c r="N17" i="36"/>
  <c r="N9" i="36"/>
  <c r="N65" i="36"/>
  <c r="N58" i="36"/>
  <c r="N131" i="36"/>
  <c r="N91" i="36"/>
  <c r="N140" i="36"/>
  <c r="N78" i="36"/>
  <c r="N214" i="36"/>
  <c r="N74" i="36"/>
  <c r="N94" i="36"/>
  <c r="N52" i="36"/>
  <c r="N84" i="36"/>
  <c r="N130" i="36"/>
  <c r="N246" i="36"/>
  <c r="N19" i="36"/>
  <c r="N253" i="36"/>
  <c r="N239" i="36"/>
  <c r="N122" i="36"/>
  <c r="N162" i="36"/>
  <c r="N33" i="36"/>
  <c r="N138" i="36"/>
  <c r="N178" i="36"/>
  <c r="N38" i="36"/>
  <c r="N4" i="36"/>
  <c r="N174" i="36"/>
  <c r="N54" i="36"/>
  <c r="N124" i="36"/>
  <c r="N35" i="36"/>
  <c r="N219" i="36"/>
  <c r="N226" i="36"/>
  <c r="N191" i="36"/>
  <c r="N204" i="36"/>
  <c r="N15" i="36"/>
  <c r="N57" i="36"/>
  <c r="N126" i="36"/>
  <c r="N148" i="36"/>
  <c r="N115" i="36"/>
  <c r="N142" i="36"/>
  <c r="N22" i="36"/>
  <c r="N171" i="36"/>
  <c r="N37" i="36"/>
  <c r="N187" i="36"/>
  <c r="N53" i="36"/>
  <c r="N190" i="36"/>
  <c r="N136" i="36"/>
  <c r="N119" i="36"/>
  <c r="N206" i="36"/>
  <c r="N175" i="36"/>
  <c r="N85" i="36"/>
  <c r="N86" i="36"/>
  <c r="N67" i="36"/>
  <c r="N152" i="36"/>
  <c r="N132" i="36"/>
  <c r="N153" i="36"/>
  <c r="N23" i="36"/>
  <c r="N202" i="36"/>
  <c r="N151" i="36"/>
  <c r="N235" i="36"/>
  <c r="N93" i="36"/>
  <c r="N188" i="36"/>
  <c r="N222" i="36"/>
  <c r="N240" i="36"/>
  <c r="N242" i="36"/>
  <c r="N109" i="36"/>
  <c r="N238" i="36"/>
  <c r="N100" i="36"/>
  <c r="N137" i="36"/>
  <c r="N223" i="36"/>
  <c r="N101" i="36"/>
  <c r="N102" i="36"/>
  <c r="N147" i="36"/>
  <c r="N168" i="36"/>
  <c r="N164" i="36"/>
  <c r="N169" i="36"/>
  <c r="N71" i="36"/>
  <c r="N218" i="36"/>
  <c r="N183" i="36"/>
  <c r="N251" i="36"/>
  <c r="N220" i="36"/>
  <c r="N256" i="36"/>
  <c r="N170" i="36"/>
  <c r="N70" i="36"/>
  <c r="H25" i="21"/>
  <c r="F6" i="47" s="1"/>
  <c r="G6" i="37"/>
  <c r="G3" i="37"/>
  <c r="F16" i="47"/>
  <c r="B20" i="52" s="1"/>
  <c r="M23" i="47"/>
  <c r="B69" i="52" s="1"/>
  <c r="N23" i="47"/>
  <c r="C69" i="52" s="1"/>
  <c r="M24" i="47"/>
  <c r="B70" i="52" s="1"/>
  <c r="N24" i="47"/>
  <c r="C70" i="52" s="1"/>
  <c r="M25" i="47"/>
  <c r="B71" i="52" s="1"/>
  <c r="N25" i="47"/>
  <c r="C71" i="52" s="1"/>
  <c r="M26" i="47"/>
  <c r="B72" i="52" s="1"/>
  <c r="N26" i="47"/>
  <c r="C72" i="52" s="1"/>
  <c r="M27" i="47"/>
  <c r="B73" i="52" s="1"/>
  <c r="N27" i="47"/>
  <c r="C73" i="52" s="1"/>
  <c r="M28" i="47"/>
  <c r="B74" i="52" s="1"/>
  <c r="N28" i="47"/>
  <c r="C74" i="52" s="1"/>
  <c r="M29" i="47"/>
  <c r="B75" i="52" s="1"/>
  <c r="N29" i="47"/>
  <c r="C75" i="52" s="1"/>
  <c r="M30" i="47"/>
  <c r="B76" i="52" s="1"/>
  <c r="N30" i="47"/>
  <c r="C76" i="52" s="1"/>
  <c r="M31" i="47"/>
  <c r="B77" i="52" s="1"/>
  <c r="N31" i="47"/>
  <c r="C77" i="52" s="1"/>
  <c r="M32" i="47"/>
  <c r="B78" i="52" s="1"/>
  <c r="N32" i="47"/>
  <c r="C78" i="52" s="1"/>
  <c r="M33" i="47"/>
  <c r="B79" i="52" s="1"/>
  <c r="N33" i="47"/>
  <c r="C79" i="52" s="1"/>
  <c r="M34" i="47"/>
  <c r="B80" i="52" s="1"/>
  <c r="N34" i="47"/>
  <c r="C80" i="52" s="1"/>
  <c r="M35" i="47"/>
  <c r="B81" i="52" s="1"/>
  <c r="N35" i="47"/>
  <c r="C81" i="52" s="1"/>
  <c r="M36" i="47"/>
  <c r="B82" i="52" s="1"/>
  <c r="N36" i="47"/>
  <c r="C82" i="52" s="1"/>
  <c r="N22" i="47"/>
  <c r="C68" i="52" s="1"/>
  <c r="M22" i="47"/>
  <c r="B68" i="52" s="1"/>
  <c r="H8" i="47"/>
  <c r="B25" i="52" s="1" a="1"/>
  <c r="I36" i="47"/>
  <c r="B66" i="52" s="1"/>
  <c r="I35" i="47"/>
  <c r="B65" i="52" s="1"/>
  <c r="I34" i="47"/>
  <c r="B64" i="52" s="1"/>
  <c r="I33" i="47"/>
  <c r="B63" i="52" s="1"/>
  <c r="I32" i="47"/>
  <c r="B62" i="52" s="1"/>
  <c r="I31" i="47"/>
  <c r="B61" i="52" s="1"/>
  <c r="I30" i="47"/>
  <c r="B60" i="52" s="1"/>
  <c r="I29" i="47"/>
  <c r="B59" i="52" s="1"/>
  <c r="B57" i="52"/>
  <c r="B56" i="52"/>
  <c r="B55" i="52"/>
  <c r="B54" i="52"/>
  <c r="B58" i="52"/>
  <c r="B53" i="52"/>
  <c r="F36" i="47"/>
  <c r="B51" i="52" s="1"/>
  <c r="F35" i="47"/>
  <c r="B50" i="52" s="1"/>
  <c r="F28" i="47"/>
  <c r="B43" i="52" s="1"/>
  <c r="F24" i="47"/>
  <c r="B39" i="52" s="1"/>
  <c r="F25" i="47"/>
  <c r="B40" i="52" s="1"/>
  <c r="F26" i="47"/>
  <c r="B41" i="52" s="1"/>
  <c r="F27" i="47"/>
  <c r="B42" i="52" s="1"/>
  <c r="F29" i="47"/>
  <c r="B44" i="52" s="1"/>
  <c r="F30" i="47"/>
  <c r="B45" i="52" s="1"/>
  <c r="F31" i="47"/>
  <c r="B46" i="52" s="1"/>
  <c r="F32" i="47"/>
  <c r="B47" i="52" s="1"/>
  <c r="F33" i="47"/>
  <c r="B48" i="52" s="1"/>
  <c r="F34" i="47"/>
  <c r="B49" i="52" s="1"/>
  <c r="F23" i="47"/>
  <c r="B38" i="52" s="1"/>
  <c r="F14" i="47"/>
  <c r="B18" i="52" s="1"/>
  <c r="F9" i="47"/>
  <c r="B13" i="52" s="1"/>
  <c r="F10" i="47"/>
  <c r="B14" i="52" s="1"/>
  <c r="F11" i="47"/>
  <c r="B15" i="52" s="1"/>
  <c r="F12" i="47"/>
  <c r="B16" i="52" s="1"/>
  <c r="F13" i="47"/>
  <c r="B17" i="52" s="1"/>
  <c r="F15" i="47"/>
  <c r="B19" i="52" s="1"/>
  <c r="F8" i="47"/>
  <c r="B12" i="52" s="1"/>
  <c r="G5" i="48"/>
  <c r="G4" i="48"/>
  <c r="F5" i="48"/>
  <c r="F9" i="48"/>
  <c r="F4" i="48"/>
  <c r="N40" i="47" l="1"/>
  <c r="C160" i="52" s="1"/>
  <c r="N44" i="47"/>
  <c r="C164" i="52" s="1"/>
  <c r="N45" i="47"/>
  <c r="C165" i="52" s="1"/>
  <c r="N46" i="47"/>
  <c r="C166" i="52" s="1"/>
  <c r="N50" i="47"/>
  <c r="C170" i="52" s="1"/>
  <c r="N57" i="47"/>
  <c r="C177" i="52" s="1"/>
  <c r="N61" i="47"/>
  <c r="C181" i="52" s="1"/>
  <c r="N62" i="47"/>
  <c r="C182" i="52" s="1"/>
  <c r="N63" i="47"/>
  <c r="C183" i="52" s="1"/>
  <c r="N66" i="47"/>
  <c r="C186" i="52" s="1"/>
  <c r="N39" i="47"/>
  <c r="C159" i="52" s="1"/>
  <c r="E14" i="50"/>
  <c r="E15" i="50"/>
  <c r="G40" i="47"/>
  <c r="B85" i="52" s="1"/>
  <c r="G39" i="47"/>
  <c r="B84" i="52" s="1"/>
  <c r="H39" i="47"/>
  <c r="C84" i="52" s="1"/>
  <c r="E12" i="50"/>
  <c r="F36" i="51"/>
  <c r="F31" i="51"/>
  <c r="F10" i="51"/>
  <c r="M40" i="47" l="1"/>
  <c r="B160" i="52" s="1"/>
  <c r="H6" i="48"/>
  <c r="M41" i="47"/>
  <c r="B161" i="52" s="1"/>
  <c r="M39" i="47"/>
  <c r="B159" i="52" s="1"/>
  <c r="B239" i="52"/>
  <c r="B237" i="52"/>
  <c r="B236" i="52"/>
  <c r="B235" i="52"/>
  <c r="B177" i="52"/>
  <c r="B181" i="52"/>
  <c r="B183" i="52"/>
  <c r="B182" i="52"/>
  <c r="B164" i="52"/>
  <c r="H5" i="48"/>
  <c r="B170" i="52"/>
  <c r="H26" i="48"/>
  <c r="B186" i="52"/>
  <c r="B165" i="52"/>
  <c r="B166" i="52"/>
  <c r="H4" i="48"/>
  <c r="L22" i="47"/>
  <c r="O16" i="41"/>
  <c r="O17" i="41"/>
  <c r="O18" i="41"/>
  <c r="O19" i="41"/>
  <c r="O20" i="41"/>
  <c r="O21" i="41"/>
  <c r="O22" i="41"/>
  <c r="O23" i="41"/>
  <c r="O24" i="41"/>
  <c r="O25" i="41"/>
  <c r="O26" i="41"/>
  <c r="O27" i="41"/>
  <c r="O28" i="41"/>
  <c r="O29" i="41"/>
  <c r="O30" i="41"/>
  <c r="O31" i="41"/>
  <c r="O32" i="41"/>
  <c r="O33" i="41"/>
  <c r="O15" i="41"/>
  <c r="N33" i="41"/>
  <c r="N32" i="41"/>
  <c r="N31" i="41"/>
  <c r="N30" i="41"/>
  <c r="N29" i="41"/>
  <c r="N28" i="41"/>
  <c r="N27" i="41"/>
  <c r="N26" i="41"/>
  <c r="N15" i="41"/>
  <c r="N16" i="41"/>
  <c r="N17" i="41"/>
  <c r="N18" i="41"/>
  <c r="N19" i="41"/>
  <c r="N20" i="41"/>
  <c r="N21" i="41"/>
  <c r="N22" i="41"/>
  <c r="N23" i="41"/>
  <c r="N24" i="41"/>
  <c r="N25" i="41"/>
  <c r="C5" i="52" l="1"/>
  <c r="M5" i="47" s="1"/>
  <c r="B238" i="52"/>
  <c r="B234" i="52"/>
  <c r="L28" i="41" l="1"/>
  <c r="L18" i="41"/>
  <c r="L29" i="41"/>
  <c r="L15" i="41"/>
  <c r="L32" i="41"/>
  <c r="L19" i="41"/>
  <c r="L20" i="41"/>
  <c r="L21" i="41"/>
  <c r="L31" i="41"/>
  <c r="L33" i="41"/>
  <c r="L22" i="41"/>
  <c r="L23" i="41"/>
  <c r="L24" i="41"/>
  <c r="L25" i="41"/>
  <c r="L26" i="41"/>
  <c r="L27" i="41"/>
  <c r="L30" i="41"/>
  <c r="L16" i="41"/>
  <c r="L17" i="41"/>
  <c r="L24" i="36" l="1"/>
  <c r="L317" i="36"/>
  <c r="L318" i="36"/>
  <c r="L194" i="36"/>
  <c r="L195" i="36"/>
  <c r="L117" i="36"/>
  <c r="L319" i="36"/>
  <c r="L320" i="36"/>
  <c r="L321" i="36"/>
  <c r="L196" i="36"/>
  <c r="L197" i="36"/>
  <c r="L118" i="36"/>
  <c r="L322" i="36"/>
  <c r="L323" i="36"/>
  <c r="L198" i="36"/>
  <c r="L324" i="36"/>
  <c r="L119" i="36"/>
  <c r="L199" i="36"/>
  <c r="L200" i="36"/>
  <c r="L201" i="36"/>
  <c r="L325" i="36"/>
  <c r="L326" i="36"/>
  <c r="L202" i="36"/>
  <c r="L327" i="36"/>
  <c r="L203" i="36"/>
  <c r="L25" i="36"/>
  <c r="L328" i="36"/>
  <c r="L329" i="36"/>
  <c r="L330" i="36"/>
  <c r="L120" i="36"/>
  <c r="L331" i="36"/>
  <c r="L204" i="36"/>
  <c r="L121" i="36"/>
  <c r="L205" i="36"/>
  <c r="L332" i="36"/>
  <c r="L333" i="36"/>
  <c r="L334" i="36"/>
  <c r="L335" i="36"/>
  <c r="L336" i="36"/>
  <c r="L337" i="36"/>
  <c r="L338" i="36"/>
  <c r="L339" i="36"/>
  <c r="L206" i="36"/>
  <c r="L340" i="36"/>
  <c r="L207" i="36"/>
  <c r="L341" i="36"/>
  <c r="L342" i="36"/>
  <c r="L122" i="36"/>
  <c r="L123" i="36"/>
  <c r="L343" i="36"/>
  <c r="L344" i="36"/>
  <c r="L124" i="36"/>
  <c r="L345" i="36"/>
  <c r="L346" i="36"/>
  <c r="L347" i="36"/>
  <c r="L208" i="36"/>
  <c r="L209" i="36"/>
  <c r="L348" i="36"/>
  <c r="L349" i="36"/>
  <c r="L350" i="36"/>
  <c r="L351" i="36"/>
  <c r="L352" i="36"/>
  <c r="L353" i="36"/>
  <c r="L125" i="36"/>
  <c r="L210" i="36"/>
  <c r="L354" i="36"/>
  <c r="L355" i="36"/>
  <c r="L211" i="36"/>
  <c r="L356" i="36"/>
  <c r="L357" i="36"/>
  <c r="L212" i="36"/>
  <c r="L358" i="36"/>
  <c r="L126" i="36"/>
  <c r="L213" i="36"/>
  <c r="L127" i="36"/>
  <c r="L359" i="36"/>
  <c r="L214" i="36"/>
  <c r="L128" i="36"/>
  <c r="L360" i="36"/>
  <c r="L361" i="36"/>
  <c r="L215" i="36"/>
  <c r="L362" i="36"/>
  <c r="L363" i="36"/>
  <c r="L1879" i="36"/>
  <c r="L1880" i="36"/>
  <c r="L1881" i="36"/>
  <c r="L364" i="36"/>
  <c r="L365" i="36"/>
  <c r="L1882" i="36"/>
  <c r="L366" i="36"/>
  <c r="L1883" i="36"/>
  <c r="L1884" i="36"/>
  <c r="L1885" i="36"/>
  <c r="L1886" i="36"/>
  <c r="L367" i="36"/>
  <c r="L1887" i="36"/>
  <c r="L1888" i="36"/>
  <c r="L1889" i="36"/>
  <c r="L368" i="36"/>
  <c r="L1890" i="36"/>
  <c r="L1891" i="36"/>
  <c r="L369" i="36"/>
  <c r="L370" i="36"/>
  <c r="L1892" i="36"/>
  <c r="L1893" i="36"/>
  <c r="L1894" i="36"/>
  <c r="L1895" i="36"/>
  <c r="L1896" i="36"/>
  <c r="L1897" i="36"/>
  <c r="L371" i="36"/>
  <c r="L1898" i="36"/>
  <c r="L1899" i="36"/>
  <c r="L1900" i="36"/>
  <c r="L1901" i="36"/>
  <c r="L1902" i="36"/>
  <c r="L1903" i="36"/>
  <c r="L1904" i="36"/>
  <c r="L372" i="36"/>
  <c r="L1905" i="36"/>
  <c r="L1906" i="36"/>
  <c r="L373" i="36"/>
  <c r="L374" i="36"/>
  <c r="L1907" i="36"/>
  <c r="L1908" i="36"/>
  <c r="L1909" i="36"/>
  <c r="L1910" i="36"/>
  <c r="L375" i="36"/>
  <c r="L376" i="36"/>
  <c r="L1911" i="36"/>
  <c r="L1912" i="36"/>
  <c r="L1913" i="36"/>
  <c r="L1914" i="36"/>
  <c r="L377" i="36"/>
  <c r="L1915" i="36"/>
  <c r="L1916" i="36"/>
  <c r="L1917" i="36"/>
  <c r="L1918" i="36"/>
  <c r="L1919" i="36"/>
  <c r="L1920" i="36"/>
  <c r="L1921" i="36"/>
  <c r="L1922" i="36"/>
  <c r="L1923" i="36"/>
  <c r="L1924" i="36"/>
  <c r="L378" i="36"/>
  <c r="L1925" i="36"/>
  <c r="L1926" i="36"/>
  <c r="L1927" i="36"/>
  <c r="L1928" i="36"/>
  <c r="L1929" i="36"/>
  <c r="L1930" i="36"/>
  <c r="L379" i="36"/>
  <c r="L1931" i="36"/>
  <c r="L1932" i="36"/>
  <c r="L1933" i="36"/>
  <c r="L1934" i="36"/>
  <c r="L1935" i="36"/>
  <c r="L1936" i="36"/>
  <c r="L1937" i="36"/>
  <c r="L380" i="36"/>
  <c r="L381" i="36"/>
  <c r="L382" i="36"/>
  <c r="L383" i="36"/>
  <c r="L384" i="36"/>
  <c r="L1938" i="36"/>
  <c r="L385" i="36"/>
  <c r="L386" i="36"/>
  <c r="L387" i="36"/>
  <c r="L1939" i="36"/>
  <c r="L388" i="36"/>
  <c r="L389" i="36"/>
  <c r="L390" i="36"/>
  <c r="L391" i="36"/>
  <c r="L392" i="36"/>
  <c r="L1940" i="36"/>
  <c r="L393" i="36"/>
  <c r="L394" i="36"/>
  <c r="L1941" i="36"/>
  <c r="L395" i="36"/>
  <c r="L396" i="36"/>
  <c r="L397" i="36"/>
  <c r="L1942" i="36"/>
  <c r="L1943" i="36"/>
  <c r="L398" i="36"/>
  <c r="L399" i="36"/>
  <c r="L400" i="36"/>
  <c r="L401" i="36"/>
  <c r="L402" i="36"/>
  <c r="L1944" i="36"/>
  <c r="L403" i="36"/>
  <c r="L404" i="36"/>
  <c r="L405" i="36"/>
  <c r="L406" i="36"/>
  <c r="L407" i="36"/>
  <c r="L1945" i="36"/>
  <c r="L408" i="36"/>
  <c r="L409" i="36"/>
  <c r="L1946" i="36"/>
  <c r="L1947" i="36"/>
  <c r="L410" i="36"/>
  <c r="L1948" i="36"/>
  <c r="L411" i="36"/>
  <c r="L1949" i="36"/>
  <c r="L1950" i="36"/>
  <c r="L412" i="36"/>
  <c r="L413" i="36"/>
  <c r="L414" i="36"/>
  <c r="L415" i="36"/>
  <c r="L416" i="36"/>
  <c r="L1951" i="36"/>
  <c r="L417" i="36"/>
  <c r="L418" i="36"/>
  <c r="L419" i="36"/>
  <c r="L420" i="36"/>
  <c r="L421" i="36"/>
  <c r="L1952" i="36"/>
  <c r="L1953" i="36"/>
  <c r="L1954" i="36"/>
  <c r="L1955" i="36"/>
  <c r="L422" i="36"/>
  <c r="L423" i="36"/>
  <c r="L1956" i="36"/>
  <c r="L1957" i="36"/>
  <c r="L1958" i="36"/>
  <c r="L424" i="36"/>
  <c r="L1959" i="36"/>
  <c r="L1960" i="36"/>
  <c r="L1961" i="36"/>
  <c r="L425" i="36"/>
  <c r="L1962" i="36"/>
  <c r="L1963" i="36"/>
  <c r="L1964" i="36"/>
  <c r="L1965" i="36"/>
  <c r="L1966" i="36"/>
  <c r="L1967" i="36"/>
  <c r="L1968" i="36"/>
  <c r="L1969" i="36"/>
  <c r="L1970" i="36"/>
  <c r="L1971" i="36"/>
  <c r="L1972" i="36"/>
  <c r="L3092" i="36"/>
  <c r="L1973" i="36"/>
  <c r="L3093" i="36"/>
  <c r="L1974" i="36"/>
  <c r="L1975" i="36"/>
  <c r="L1976" i="36"/>
  <c r="L426" i="36"/>
  <c r="L1977" i="36"/>
  <c r="L1978" i="36"/>
  <c r="L1979" i="36"/>
  <c r="L1980" i="36"/>
  <c r="L1981" i="36"/>
  <c r="L1982" i="36"/>
  <c r="L1983" i="36"/>
  <c r="L1984" i="36"/>
  <c r="L1985" i="36"/>
  <c r="L1986" i="36"/>
  <c r="L1987" i="36"/>
  <c r="L1988" i="36"/>
  <c r="L1989" i="36"/>
  <c r="L427" i="36"/>
  <c r="L1990" i="36"/>
  <c r="L3104" i="36"/>
  <c r="L1991" i="36"/>
  <c r="L1992" i="36"/>
  <c r="L428" i="36"/>
  <c r="L1993" i="36"/>
  <c r="L1994" i="36"/>
  <c r="L1995" i="36"/>
  <c r="L1996" i="36"/>
  <c r="L1997" i="36"/>
  <c r="L1998" i="36"/>
  <c r="L1999" i="36"/>
  <c r="L2000" i="36"/>
  <c r="L3069" i="36"/>
  <c r="L2001" i="36"/>
  <c r="L2002" i="36"/>
  <c r="L2003" i="36"/>
  <c r="L2004" i="36"/>
  <c r="L429" i="36"/>
  <c r="L2005" i="36"/>
  <c r="L2006" i="36"/>
  <c r="L2007" i="36"/>
  <c r="L2008" i="36"/>
  <c r="L2009" i="36"/>
  <c r="L2010" i="36"/>
  <c r="L2011" i="36"/>
  <c r="L2012" i="36"/>
  <c r="L2013" i="36"/>
  <c r="L430" i="36"/>
  <c r="L2014" i="36"/>
  <c r="H26" i="21" s="1"/>
  <c r="H30" i="21" s="1"/>
  <c r="L129" i="36"/>
  <c r="L26" i="36"/>
  <c r="L130" i="36"/>
  <c r="L27" i="36"/>
  <c r="L28" i="36"/>
  <c r="L29" i="36"/>
  <c r="L7" i="36"/>
  <c r="L30" i="36"/>
  <c r="L8" i="36"/>
  <c r="L9" i="36"/>
  <c r="L31" i="36"/>
  <c r="L131" i="36"/>
  <c r="L32" i="36"/>
  <c r="L2" i="36"/>
  <c r="L33" i="36"/>
  <c r="L34" i="36"/>
  <c r="L35" i="36"/>
  <c r="L3" i="36"/>
  <c r="L132" i="36"/>
  <c r="L36" i="36"/>
  <c r="L10" i="36"/>
  <c r="L4" i="36"/>
  <c r="L37" i="36"/>
  <c r="L431" i="36"/>
  <c r="L11" i="36"/>
  <c r="L38" i="36"/>
  <c r="L39" i="36"/>
  <c r="L432" i="36"/>
  <c r="L40" i="36"/>
  <c r="L41" i="36"/>
  <c r="L216" i="36"/>
  <c r="L42" i="36"/>
  <c r="L43" i="36"/>
  <c r="L44" i="36"/>
  <c r="L45" i="36"/>
  <c r="L133" i="36"/>
  <c r="L5" i="36"/>
  <c r="L46" i="36"/>
  <c r="L47" i="36"/>
  <c r="L2015" i="36"/>
  <c r="L48" i="36"/>
  <c r="L49" i="36"/>
  <c r="L50" i="36"/>
  <c r="L51" i="36"/>
  <c r="L52" i="36"/>
  <c r="L134" i="36"/>
  <c r="L53" i="36"/>
  <c r="L217" i="36"/>
  <c r="L54" i="36"/>
  <c r="L55" i="36"/>
  <c r="L135" i="36"/>
  <c r="L218" i="36"/>
  <c r="L219" i="36"/>
  <c r="L12" i="36"/>
  <c r="L56" i="36"/>
  <c r="L57" i="36"/>
  <c r="L58" i="36"/>
  <c r="L433" i="36"/>
  <c r="L220" i="36"/>
  <c r="L59" i="36"/>
  <c r="L60" i="36"/>
  <c r="L61" i="36"/>
  <c r="L62" i="36"/>
  <c r="L13" i="36"/>
  <c r="L14" i="36"/>
  <c r="L63" i="36"/>
  <c r="L15" i="36"/>
  <c r="L434" i="36"/>
  <c r="L221" i="36"/>
  <c r="L435" i="36"/>
  <c r="L222" i="36"/>
  <c r="L436" i="36"/>
  <c r="L437" i="36"/>
  <c r="L438" i="36"/>
  <c r="L439" i="36"/>
  <c r="L440" i="36"/>
  <c r="L223" i="36"/>
  <c r="L441" i="36"/>
  <c r="L442" i="36"/>
  <c r="L64" i="36"/>
  <c r="L136" i="36"/>
  <c r="L65" i="36"/>
  <c r="L224" i="36"/>
  <c r="L443" i="36"/>
  <c r="L444" i="36"/>
  <c r="L445" i="36"/>
  <c r="L66" i="36"/>
  <c r="L225" i="36"/>
  <c r="L446" i="36"/>
  <c r="L447" i="36"/>
  <c r="L67" i="36"/>
  <c r="L137" i="36"/>
  <c r="L448" i="36"/>
  <c r="L449" i="36"/>
  <c r="L450" i="36"/>
  <c r="L451" i="36"/>
  <c r="L226" i="36"/>
  <c r="L452" i="36"/>
  <c r="L227" i="36"/>
  <c r="L453" i="36"/>
  <c r="L454" i="36"/>
  <c r="L455" i="36"/>
  <c r="L456" i="36"/>
  <c r="L228" i="36"/>
  <c r="L457" i="36"/>
  <c r="L458" i="36"/>
  <c r="L459" i="36"/>
  <c r="L460" i="36"/>
  <c r="L461" i="36"/>
  <c r="L229" i="36"/>
  <c r="L462" i="36"/>
  <c r="L463" i="36"/>
  <c r="L464" i="36"/>
  <c r="L465" i="36"/>
  <c r="L466" i="36"/>
  <c r="L467" i="36"/>
  <c r="L68" i="36"/>
  <c r="L138" i="36"/>
  <c r="L468" i="36"/>
  <c r="L469" i="36"/>
  <c r="L230" i="36"/>
  <c r="L2016" i="36"/>
  <c r="L470" i="36"/>
  <c r="L471" i="36"/>
  <c r="L472" i="36"/>
  <c r="L473" i="36"/>
  <c r="L474" i="36"/>
  <c r="L2017" i="36"/>
  <c r="L475" i="36"/>
  <c r="L69" i="36"/>
  <c r="L476" i="36"/>
  <c r="L477" i="36"/>
  <c r="L478" i="36"/>
  <c r="L479" i="36"/>
  <c r="L2018" i="36"/>
  <c r="L480" i="36"/>
  <c r="L481" i="36"/>
  <c r="L482" i="36"/>
  <c r="L483" i="36"/>
  <c r="L484" i="36"/>
  <c r="L485" i="36"/>
  <c r="L486" i="36"/>
  <c r="L487" i="36"/>
  <c r="L488" i="36"/>
  <c r="L489" i="36"/>
  <c r="L490" i="36"/>
  <c r="L491" i="36"/>
  <c r="L492" i="36"/>
  <c r="L231" i="36"/>
  <c r="L232" i="36"/>
  <c r="L493" i="36"/>
  <c r="L494" i="36"/>
  <c r="L233" i="36"/>
  <c r="L495" i="36"/>
  <c r="L496" i="36"/>
  <c r="L234" i="36"/>
  <c r="L497" i="36"/>
  <c r="L70" i="36"/>
  <c r="L235" i="36"/>
  <c r="L2019" i="36"/>
  <c r="L498" i="36"/>
  <c r="L16" i="36"/>
  <c r="L499" i="36"/>
  <c r="L500" i="36"/>
  <c r="L236" i="36"/>
  <c r="L501" i="36"/>
  <c r="L237" i="36"/>
  <c r="L502" i="36"/>
  <c r="L503" i="36"/>
  <c r="L238" i="36"/>
  <c r="L504" i="36"/>
  <c r="L505" i="36"/>
  <c r="L506" i="36"/>
  <c r="L507" i="36"/>
  <c r="L508" i="36"/>
  <c r="L509" i="36"/>
  <c r="L510" i="36"/>
  <c r="L511" i="36"/>
  <c r="L2020" i="36"/>
  <c r="L239" i="36"/>
  <c r="L512" i="36"/>
  <c r="L513" i="36"/>
  <c r="L514" i="36"/>
  <c r="L515" i="36"/>
  <c r="L240" i="36"/>
  <c r="L2021" i="36"/>
  <c r="L516" i="36"/>
  <c r="L517" i="36"/>
  <c r="L518" i="36"/>
  <c r="L519" i="36"/>
  <c r="L241" i="36"/>
  <c r="L139" i="36"/>
  <c r="L520" i="36"/>
  <c r="L521" i="36"/>
  <c r="L522" i="36"/>
  <c r="L523" i="36"/>
  <c r="L524" i="36"/>
  <c r="L525" i="36"/>
  <c r="L242" i="36"/>
  <c r="L526" i="36"/>
  <c r="L527" i="36"/>
  <c r="L528" i="36"/>
  <c r="L243" i="36"/>
  <c r="L529" i="36"/>
  <c r="L530" i="36"/>
  <c r="L2022" i="36"/>
  <c r="L244" i="36"/>
  <c r="L531" i="36"/>
  <c r="L532" i="36"/>
  <c r="L533" i="36"/>
  <c r="L2023" i="36"/>
  <c r="L534" i="36"/>
  <c r="L535" i="36"/>
  <c r="L536" i="36"/>
  <c r="L140" i="36"/>
  <c r="L537" i="36"/>
  <c r="L538" i="36"/>
  <c r="L539" i="36"/>
  <c r="L540" i="36"/>
  <c r="L245" i="36"/>
  <c r="L2024" i="36"/>
  <c r="L541" i="36"/>
  <c r="L542" i="36"/>
  <c r="L543" i="36"/>
  <c r="L544" i="36"/>
  <c r="L246" i="36"/>
  <c r="L545" i="36"/>
  <c r="L2025" i="36"/>
  <c r="L2026" i="36"/>
  <c r="L2027" i="36"/>
  <c r="L2028" i="36"/>
  <c r="L2029" i="36"/>
  <c r="L2030" i="36"/>
  <c r="L2031" i="36"/>
  <c r="L2032" i="36"/>
  <c r="L2033" i="36"/>
  <c r="L2034" i="36"/>
  <c r="L2035" i="36"/>
  <c r="L2036" i="36"/>
  <c r="L546" i="36"/>
  <c r="L2037" i="36"/>
  <c r="L2038" i="36"/>
  <c r="L2039" i="36"/>
  <c r="L2040" i="36"/>
  <c r="L2041" i="36"/>
  <c r="L547" i="36"/>
  <c r="L2042" i="36"/>
  <c r="L2043" i="36"/>
  <c r="L548" i="36"/>
  <c r="L549" i="36"/>
  <c r="L2044" i="36"/>
  <c r="L2045" i="36"/>
  <c r="L550" i="36"/>
  <c r="L2046" i="36"/>
  <c r="L2047" i="36"/>
  <c r="L2048" i="36"/>
  <c r="L2049" i="36"/>
  <c r="L551" i="36"/>
  <c r="L2050" i="36"/>
  <c r="L2051" i="36"/>
  <c r="L552" i="36"/>
  <c r="L2052" i="36"/>
  <c r="L553" i="36"/>
  <c r="L554" i="36"/>
  <c r="L2053" i="36"/>
  <c r="L2054" i="36"/>
  <c r="L2055" i="36"/>
  <c r="L2056" i="36"/>
  <c r="L2057" i="36"/>
  <c r="L555" i="36"/>
  <c r="L556" i="36"/>
  <c r="L557" i="36"/>
  <c r="L558" i="36"/>
  <c r="L2058" i="36"/>
  <c r="L559" i="36"/>
  <c r="L2059" i="36"/>
  <c r="L560" i="36"/>
  <c r="L2060" i="36"/>
  <c r="L561" i="36"/>
  <c r="L562" i="36"/>
  <c r="L563" i="36"/>
  <c r="L564" i="36"/>
  <c r="L565" i="36"/>
  <c r="L566" i="36"/>
  <c r="L567" i="36"/>
  <c r="L2061" i="36"/>
  <c r="L568" i="36"/>
  <c r="L569" i="36"/>
  <c r="L2062" i="36"/>
  <c r="L570" i="36"/>
  <c r="L571" i="36"/>
  <c r="L2063" i="36"/>
  <c r="L572" i="36"/>
  <c r="L573" i="36"/>
  <c r="L574" i="36"/>
  <c r="L575" i="36"/>
  <c r="L576" i="36"/>
  <c r="L577" i="36"/>
  <c r="L578" i="36"/>
  <c r="L579" i="36"/>
  <c r="L580" i="36"/>
  <c r="L2064" i="36"/>
  <c r="L581" i="36"/>
  <c r="L582" i="36"/>
  <c r="L2065" i="36"/>
  <c r="L583" i="36"/>
  <c r="L2066" i="36"/>
  <c r="L2067" i="36"/>
  <c r="L584" i="36"/>
  <c r="L585" i="36"/>
  <c r="L586" i="36"/>
  <c r="L587" i="36"/>
  <c r="L2068" i="36"/>
  <c r="L588" i="36"/>
  <c r="L2069" i="36"/>
  <c r="L2070" i="36"/>
  <c r="L2071" i="36"/>
  <c r="L2072" i="36"/>
  <c r="L2073" i="36"/>
  <c r="L2074" i="36"/>
  <c r="L589" i="36"/>
  <c r="L2075" i="36"/>
  <c r="L2076" i="36"/>
  <c r="L590" i="36"/>
  <c r="L2077" i="36"/>
  <c r="L2078" i="36"/>
  <c r="L591" i="36"/>
  <c r="L592" i="36"/>
  <c r="L593" i="36"/>
  <c r="L594" i="36"/>
  <c r="L595" i="36"/>
  <c r="L596" i="36"/>
  <c r="L597" i="36"/>
  <c r="L598" i="36"/>
  <c r="L599" i="36"/>
  <c r="L600" i="36"/>
  <c r="L601" i="36"/>
  <c r="L602" i="36"/>
  <c r="L603" i="36"/>
  <c r="L604" i="36"/>
  <c r="L2079" i="36"/>
  <c r="L605" i="36"/>
  <c r="L606" i="36"/>
  <c r="L607" i="36"/>
  <c r="L608" i="36"/>
  <c r="L609" i="36"/>
  <c r="L610" i="36"/>
  <c r="L611" i="36"/>
  <c r="L612" i="36"/>
  <c r="L613" i="36"/>
  <c r="L2080" i="36"/>
  <c r="L614" i="36"/>
  <c r="L615" i="36"/>
  <c r="L616" i="36"/>
  <c r="L617" i="36"/>
  <c r="L618" i="36"/>
  <c r="L619" i="36"/>
  <c r="L620" i="36"/>
  <c r="L2081" i="36"/>
  <c r="L621" i="36"/>
  <c r="L622" i="36"/>
  <c r="L623" i="36"/>
  <c r="L624" i="36"/>
  <c r="L625" i="36"/>
  <c r="L626" i="36"/>
  <c r="L627" i="36"/>
  <c r="L628" i="36"/>
  <c r="L2082" i="36"/>
  <c r="L2083" i="36"/>
  <c r="L629" i="36"/>
  <c r="L2084" i="36"/>
  <c r="L630" i="36"/>
  <c r="L631" i="36"/>
  <c r="L632" i="36"/>
  <c r="L633" i="36"/>
  <c r="L634" i="36"/>
  <c r="L635" i="36"/>
  <c r="L636" i="36"/>
  <c r="L247" i="36"/>
  <c r="L637" i="36"/>
  <c r="L638" i="36"/>
  <c r="L639" i="36"/>
  <c r="L640" i="36"/>
  <c r="L641" i="36"/>
  <c r="L248" i="36"/>
  <c r="L642" i="36"/>
  <c r="L643" i="36"/>
  <c r="L644" i="36"/>
  <c r="L645" i="36"/>
  <c r="L646" i="36"/>
  <c r="L647" i="36"/>
  <c r="L648" i="36"/>
  <c r="L649" i="36"/>
  <c r="L650" i="36"/>
  <c r="L651" i="36"/>
  <c r="L652" i="36"/>
  <c r="L653" i="36"/>
  <c r="L654" i="36"/>
  <c r="L655" i="36"/>
  <c r="L249" i="36"/>
  <c r="L656" i="36"/>
  <c r="L657" i="36"/>
  <c r="L658" i="36"/>
  <c r="L659" i="36"/>
  <c r="L660" i="36"/>
  <c r="L661" i="36"/>
  <c r="L662" i="36"/>
  <c r="L663" i="36"/>
  <c r="L664" i="36"/>
  <c r="L665" i="36"/>
  <c r="L666" i="36"/>
  <c r="L667" i="36"/>
  <c r="L668" i="36"/>
  <c r="L669" i="36"/>
  <c r="L670" i="36"/>
  <c r="L671" i="36"/>
  <c r="L672" i="36"/>
  <c r="L673" i="36"/>
  <c r="L674" i="36"/>
  <c r="L675" i="36"/>
  <c r="L676" i="36"/>
  <c r="L677" i="36"/>
  <c r="L678" i="36"/>
  <c r="L679" i="36"/>
  <c r="L680" i="36"/>
  <c r="L681" i="36"/>
  <c r="L682" i="36"/>
  <c r="L683" i="36"/>
  <c r="L684" i="36"/>
  <c r="L250" i="36"/>
  <c r="L685" i="36"/>
  <c r="L686" i="36"/>
  <c r="L687" i="36"/>
  <c r="L688" i="36"/>
  <c r="L689" i="36"/>
  <c r="L690" i="36"/>
  <c r="L691" i="36"/>
  <c r="L692" i="36"/>
  <c r="L693" i="36"/>
  <c r="L694" i="36"/>
  <c r="L695" i="36"/>
  <c r="L696" i="36"/>
  <c r="L697" i="36"/>
  <c r="L698" i="36"/>
  <c r="L699" i="36"/>
  <c r="L700" i="36"/>
  <c r="L701" i="36"/>
  <c r="L702" i="36"/>
  <c r="L703" i="36"/>
  <c r="L704" i="36"/>
  <c r="L705" i="36"/>
  <c r="L706" i="36"/>
  <c r="L707" i="36"/>
  <c r="L708" i="36"/>
  <c r="L709" i="36"/>
  <c r="L710" i="36"/>
  <c r="L711" i="36"/>
  <c r="L712" i="36"/>
  <c r="L713" i="36"/>
  <c r="L714" i="36"/>
  <c r="L715" i="36"/>
  <c r="L716" i="36"/>
  <c r="L717" i="36"/>
  <c r="L718" i="36"/>
  <c r="L719" i="36"/>
  <c r="L720" i="36"/>
  <c r="L2085" i="36"/>
  <c r="L721" i="36"/>
  <c r="L722" i="36"/>
  <c r="L723" i="36"/>
  <c r="L2086" i="36"/>
  <c r="L724" i="36"/>
  <c r="L2087" i="36"/>
  <c r="L2088" i="36"/>
  <c r="L2089" i="36"/>
  <c r="L2090" i="36"/>
  <c r="L725" i="36"/>
  <c r="L726" i="36"/>
  <c r="L2091" i="36"/>
  <c r="L727" i="36"/>
  <c r="L2092" i="36"/>
  <c r="L2093" i="36"/>
  <c r="L2094" i="36"/>
  <c r="L728" i="36"/>
  <c r="L2095" i="36"/>
  <c r="L2096" i="36"/>
  <c r="L729" i="36"/>
  <c r="L730" i="36"/>
  <c r="L731" i="36"/>
  <c r="L732" i="36"/>
  <c r="L733" i="36"/>
  <c r="L2097" i="36"/>
  <c r="L2098" i="36"/>
  <c r="L2099" i="36"/>
  <c r="L2100" i="36"/>
  <c r="L2101" i="36"/>
  <c r="L2102" i="36"/>
  <c r="L2103" i="36"/>
  <c r="L2104" i="36"/>
  <c r="L734" i="36"/>
  <c r="L735" i="36"/>
  <c r="L2105" i="36"/>
  <c r="L736" i="36"/>
  <c r="L737" i="36"/>
  <c r="L2106" i="36"/>
  <c r="L2107" i="36"/>
  <c r="L738" i="36"/>
  <c r="L739" i="36"/>
  <c r="L2108" i="36"/>
  <c r="L740" i="36"/>
  <c r="L741" i="36"/>
  <c r="L742" i="36"/>
  <c r="L2109" i="36"/>
  <c r="L743" i="36"/>
  <c r="L2110" i="36"/>
  <c r="L744" i="36"/>
  <c r="L2111" i="36"/>
  <c r="L745" i="36"/>
  <c r="L2112" i="36"/>
  <c r="L746" i="36"/>
  <c r="L2113" i="36"/>
  <c r="L747" i="36"/>
  <c r="L748" i="36"/>
  <c r="L2114" i="36"/>
  <c r="L749" i="36"/>
  <c r="L750" i="36"/>
  <c r="L751" i="36"/>
  <c r="L2115" i="36"/>
  <c r="L752" i="36"/>
  <c r="L2116" i="36"/>
  <c r="L753" i="36"/>
  <c r="L754" i="36"/>
  <c r="L755" i="36"/>
  <c r="L756" i="36"/>
  <c r="L2117" i="36"/>
  <c r="L2118" i="36"/>
  <c r="L757" i="36"/>
  <c r="L2119" i="36"/>
  <c r="L758" i="36"/>
  <c r="L759" i="36"/>
  <c r="L760" i="36"/>
  <c r="L761" i="36"/>
  <c r="L2120" i="36"/>
  <c r="L762" i="36"/>
  <c r="L763" i="36"/>
  <c r="L2121" i="36"/>
  <c r="L764" i="36"/>
  <c r="L2122" i="36"/>
  <c r="L2123" i="36"/>
  <c r="L2124" i="36"/>
  <c r="L765" i="36"/>
  <c r="L766" i="36"/>
  <c r="L767" i="36"/>
  <c r="L2125" i="36"/>
  <c r="L768" i="36"/>
  <c r="L769" i="36"/>
  <c r="L770" i="36"/>
  <c r="L2126" i="36"/>
  <c r="L2127" i="36"/>
  <c r="L2128" i="36"/>
  <c r="L2129" i="36"/>
  <c r="L2130" i="36"/>
  <c r="L2131" i="36"/>
  <c r="L771" i="36"/>
  <c r="L772" i="36"/>
  <c r="L773" i="36"/>
  <c r="L774" i="36"/>
  <c r="L775" i="36"/>
  <c r="L776" i="36"/>
  <c r="L777" i="36"/>
  <c r="L778" i="36"/>
  <c r="L779" i="36"/>
  <c r="L780" i="36"/>
  <c r="L781" i="36"/>
  <c r="L782" i="36"/>
  <c r="L783" i="36"/>
  <c r="L784" i="36"/>
  <c r="L785" i="36"/>
  <c r="L786" i="36"/>
  <c r="L787" i="36"/>
  <c r="L788" i="36"/>
  <c r="L789" i="36"/>
  <c r="L790" i="36"/>
  <c r="L791" i="36"/>
  <c r="L792" i="36"/>
  <c r="L793" i="36"/>
  <c r="L794" i="36"/>
  <c r="L795" i="36"/>
  <c r="L796" i="36"/>
  <c r="L797" i="36"/>
  <c r="L798" i="36"/>
  <c r="L799" i="36"/>
  <c r="L800" i="36"/>
  <c r="L801" i="36"/>
  <c r="L802" i="36"/>
  <c r="L803" i="36"/>
  <c r="L804" i="36"/>
  <c r="L805" i="36"/>
  <c r="L806" i="36"/>
  <c r="L807" i="36"/>
  <c r="L808" i="36"/>
  <c r="L809" i="36"/>
  <c r="L810" i="36"/>
  <c r="L811" i="36"/>
  <c r="L812" i="36"/>
  <c r="L813" i="36"/>
  <c r="L251" i="36"/>
  <c r="L814" i="36"/>
  <c r="L815" i="36"/>
  <c r="L816" i="36"/>
  <c r="L817" i="36"/>
  <c r="L818" i="36"/>
  <c r="L819" i="36"/>
  <c r="L820" i="36"/>
  <c r="L821" i="36"/>
  <c r="L822" i="36"/>
  <c r="L823" i="36"/>
  <c r="L824" i="36"/>
  <c r="L825" i="36"/>
  <c r="L826" i="36"/>
  <c r="L827" i="36"/>
  <c r="L828" i="36"/>
  <c r="L829" i="36"/>
  <c r="L830" i="36"/>
  <c r="L831" i="36"/>
  <c r="L832" i="36"/>
  <c r="L833" i="36"/>
  <c r="L834" i="36"/>
  <c r="L835" i="36"/>
  <c r="L836" i="36"/>
  <c r="L837" i="36"/>
  <c r="L838" i="36"/>
  <c r="L252" i="36"/>
  <c r="L839" i="36"/>
  <c r="L840" i="36"/>
  <c r="L841" i="36"/>
  <c r="L842" i="36"/>
  <c r="L843" i="36"/>
  <c r="L844" i="36"/>
  <c r="L845" i="36"/>
  <c r="L846" i="36"/>
  <c r="L847" i="36"/>
  <c r="L848" i="36"/>
  <c r="L849" i="36"/>
  <c r="L850" i="36"/>
  <c r="L851" i="36"/>
  <c r="L852" i="36"/>
  <c r="L853" i="36"/>
  <c r="L854" i="36"/>
  <c r="L855" i="36"/>
  <c r="L856" i="36"/>
  <c r="L857" i="36"/>
  <c r="L858" i="36"/>
  <c r="L859" i="36"/>
  <c r="L860" i="36"/>
  <c r="L861" i="36"/>
  <c r="L862" i="36"/>
  <c r="L863" i="36"/>
  <c r="L864" i="36"/>
  <c r="L865" i="36"/>
  <c r="L866" i="36"/>
  <c r="L867" i="36"/>
  <c r="L868" i="36"/>
  <c r="L869" i="36"/>
  <c r="L870" i="36"/>
  <c r="L871" i="36"/>
  <c r="L872" i="36"/>
  <c r="L873" i="36"/>
  <c r="L874" i="36"/>
  <c r="L875" i="36"/>
  <c r="L876" i="36"/>
  <c r="L877" i="36"/>
  <c r="L878" i="36"/>
  <c r="L879" i="36"/>
  <c r="L2132" i="36"/>
  <c r="L880" i="36"/>
  <c r="L881" i="36"/>
  <c r="L2133" i="36"/>
  <c r="L882" i="36"/>
  <c r="L883" i="36"/>
  <c r="L884" i="36"/>
  <c r="L885" i="36"/>
  <c r="L886" i="36"/>
  <c r="L887" i="36"/>
  <c r="L888" i="36"/>
  <c r="L889" i="36"/>
  <c r="L890" i="36"/>
  <c r="L891" i="36"/>
  <c r="L892" i="36"/>
  <c r="L893" i="36"/>
  <c r="L894" i="36"/>
  <c r="L895" i="36"/>
  <c r="L896" i="36"/>
  <c r="L897" i="36"/>
  <c r="L898" i="36"/>
  <c r="L899" i="36"/>
  <c r="L900" i="36"/>
  <c r="L901" i="36"/>
  <c r="L902" i="36"/>
  <c r="L903" i="36"/>
  <c r="L904" i="36"/>
  <c r="L905" i="36"/>
  <c r="L906" i="36"/>
  <c r="L907" i="36"/>
  <c r="L908" i="36"/>
  <c r="L909" i="36"/>
  <c r="L910" i="36"/>
  <c r="L911" i="36"/>
  <c r="L912" i="36"/>
  <c r="L913" i="36"/>
  <c r="L914" i="36"/>
  <c r="L915" i="36"/>
  <c r="L916" i="36"/>
  <c r="L917" i="36"/>
  <c r="L918" i="36"/>
  <c r="L919" i="36"/>
  <c r="L920" i="36"/>
  <c r="L921" i="36"/>
  <c r="L922" i="36"/>
  <c r="L923" i="36"/>
  <c r="L924" i="36"/>
  <c r="L925" i="36"/>
  <c r="L926" i="36"/>
  <c r="L927" i="36"/>
  <c r="L928" i="36"/>
  <c r="L929" i="36"/>
  <c r="L930" i="36"/>
  <c r="L931" i="36"/>
  <c r="L932" i="36"/>
  <c r="L933" i="36"/>
  <c r="L934" i="36"/>
  <c r="L935" i="36"/>
  <c r="L936" i="36"/>
  <c r="L937" i="36"/>
  <c r="L2134" i="36"/>
  <c r="L938" i="36"/>
  <c r="L939" i="36"/>
  <c r="L940" i="36"/>
  <c r="L941" i="36"/>
  <c r="L942" i="36"/>
  <c r="L943" i="36"/>
  <c r="L944" i="36"/>
  <c r="L945" i="36"/>
  <c r="L946" i="36"/>
  <c r="L947" i="36"/>
  <c r="L948" i="36"/>
  <c r="L949" i="36"/>
  <c r="L2135" i="36"/>
  <c r="L2136" i="36"/>
  <c r="L950" i="36"/>
  <c r="L951" i="36"/>
  <c r="L952" i="36"/>
  <c r="L953" i="36"/>
  <c r="L954" i="36"/>
  <c r="L955" i="36"/>
  <c r="L956" i="36"/>
  <c r="L957" i="36"/>
  <c r="L958" i="36"/>
  <c r="L959" i="36"/>
  <c r="L960" i="36"/>
  <c r="L961" i="36"/>
  <c r="L962" i="36"/>
  <c r="L963" i="36"/>
  <c r="L964" i="36"/>
  <c r="L965" i="36"/>
  <c r="L966" i="36"/>
  <c r="L967" i="36"/>
  <c r="L968" i="36"/>
  <c r="L969" i="36"/>
  <c r="L970" i="36"/>
  <c r="L971" i="36"/>
  <c r="L972" i="36"/>
  <c r="L973" i="36"/>
  <c r="L974" i="36"/>
  <c r="L975" i="36"/>
  <c r="L976" i="36"/>
  <c r="L977" i="36"/>
  <c r="L978" i="36"/>
  <c r="L979" i="36"/>
  <c r="L980" i="36"/>
  <c r="L981" i="36"/>
  <c r="L982" i="36"/>
  <c r="L983" i="36"/>
  <c r="L984" i="36"/>
  <c r="L985" i="36"/>
  <c r="L986" i="36"/>
  <c r="L987" i="36"/>
  <c r="L988" i="36"/>
  <c r="L141" i="36"/>
  <c r="L142" i="36"/>
  <c r="L253" i="36"/>
  <c r="L17" i="36"/>
  <c r="L254" i="36"/>
  <c r="L143" i="36"/>
  <c r="L989" i="36"/>
  <c r="L990" i="36"/>
  <c r="L991" i="36"/>
  <c r="L71" i="36"/>
  <c r="L992" i="36"/>
  <c r="L72" i="36"/>
  <c r="L255" i="36"/>
  <c r="L993" i="36"/>
  <c r="L994" i="36"/>
  <c r="L995" i="36"/>
  <c r="L996" i="36"/>
  <c r="L997" i="36"/>
  <c r="L144" i="36"/>
  <c r="L145" i="36"/>
  <c r="L998" i="36"/>
  <c r="L999" i="36"/>
  <c r="L73" i="36"/>
  <c r="L256" i="36"/>
  <c r="L1000" i="36"/>
  <c r="L146" i="36"/>
  <c r="L74" i="36"/>
  <c r="L147" i="36"/>
  <c r="L148" i="36"/>
  <c r="L1001" i="36"/>
  <c r="L1002" i="36"/>
  <c r="L75" i="36"/>
  <c r="L1003" i="36"/>
  <c r="L1004" i="36"/>
  <c r="L1005" i="36"/>
  <c r="L257" i="36"/>
  <c r="L1006" i="36"/>
  <c r="L1007" i="36"/>
  <c r="L258" i="36"/>
  <c r="L1008" i="36"/>
  <c r="L1009" i="36"/>
  <c r="L1010" i="36"/>
  <c r="L1011" i="36"/>
  <c r="L76" i="36"/>
  <c r="L1012" i="36"/>
  <c r="L77" i="36"/>
  <c r="L259" i="36"/>
  <c r="L78" i="36"/>
  <c r="L149" i="36"/>
  <c r="L150" i="36"/>
  <c r="L79" i="36"/>
  <c r="L151" i="36"/>
  <c r="L152" i="36"/>
  <c r="L260" i="36"/>
  <c r="L80" i="36"/>
  <c r="L1013" i="36"/>
  <c r="L18" i="36"/>
  <c r="L261" i="36"/>
  <c r="L262" i="36"/>
  <c r="L1014" i="36"/>
  <c r="L1015" i="36"/>
  <c r="L1016" i="36"/>
  <c r="L263" i="36"/>
  <c r="L1017" i="36"/>
  <c r="L2137" i="36"/>
  <c r="L3094" i="36"/>
  <c r="L2138" i="36"/>
  <c r="L3095" i="36"/>
  <c r="L264" i="36"/>
  <c r="L2139" i="36"/>
  <c r="L2140" i="36"/>
  <c r="L3096" i="36"/>
  <c r="L3097" i="36"/>
  <c r="L3070" i="36"/>
  <c r="L3105" i="36"/>
  <c r="L3071" i="36"/>
  <c r="L3072" i="36"/>
  <c r="L3073" i="36"/>
  <c r="L3098" i="36"/>
  <c r="L2141" i="36"/>
  <c r="L2142" i="36"/>
  <c r="L2143" i="36"/>
  <c r="L2144" i="36"/>
  <c r="L2145" i="36"/>
  <c r="L2146" i="36"/>
  <c r="L2147" i="36"/>
  <c r="L2148" i="36"/>
  <c r="L2149" i="36"/>
  <c r="L1018" i="36"/>
  <c r="L2150" i="36"/>
  <c r="L2151" i="36"/>
  <c r="L2152" i="36"/>
  <c r="L2153" i="36"/>
  <c r="L2154" i="36"/>
  <c r="L2155" i="36"/>
  <c r="L2156" i="36"/>
  <c r="L2157" i="36"/>
  <c r="L2158" i="36"/>
  <c r="L265" i="36"/>
  <c r="L1019" i="36"/>
  <c r="L2159" i="36"/>
  <c r="L2160" i="36"/>
  <c r="L266" i="36"/>
  <c r="L2161" i="36"/>
  <c r="L2162" i="36"/>
  <c r="L2163" i="36"/>
  <c r="L2164" i="36"/>
  <c r="L1020" i="36"/>
  <c r="L2165" i="36"/>
  <c r="L2166" i="36"/>
  <c r="L2167" i="36"/>
  <c r="L2168" i="36"/>
  <c r="L2169" i="36"/>
  <c r="L267" i="36"/>
  <c r="L2170" i="36"/>
  <c r="L2171" i="36"/>
  <c r="L1021" i="36"/>
  <c r="L2172" i="36"/>
  <c r="L2173" i="36"/>
  <c r="L3074" i="36"/>
  <c r="L2174" i="36"/>
  <c r="L2175" i="36"/>
  <c r="L2176" i="36"/>
  <c r="L2177" i="36"/>
  <c r="L2178" i="36"/>
  <c r="L2179" i="36"/>
  <c r="L2180" i="36"/>
  <c r="L2181" i="36"/>
  <c r="L2182" i="36"/>
  <c r="L2183" i="36"/>
  <c r="L2184" i="36"/>
  <c r="L2185" i="36"/>
  <c r="L2186" i="36"/>
  <c r="L2187" i="36"/>
  <c r="L2188" i="36"/>
  <c r="L2189" i="36"/>
  <c r="L2190" i="36"/>
  <c r="L2191" i="36"/>
  <c r="L2192" i="36"/>
  <c r="L2193" i="36"/>
  <c r="L2194" i="36"/>
  <c r="L2195" i="36"/>
  <c r="L2196" i="36"/>
  <c r="L2197" i="36"/>
  <c r="L2198" i="36"/>
  <c r="L2199" i="36"/>
  <c r="L2200" i="36"/>
  <c r="L2201" i="36"/>
  <c r="L3075" i="36"/>
  <c r="L2202" i="36"/>
  <c r="L2203" i="36"/>
  <c r="L2204" i="36"/>
  <c r="L2205" i="36"/>
  <c r="L2206" i="36"/>
  <c r="L2207" i="36"/>
  <c r="L2208" i="36"/>
  <c r="L2209" i="36"/>
  <c r="L2210" i="36"/>
  <c r="L2211" i="36"/>
  <c r="L3106" i="36"/>
  <c r="L2212" i="36"/>
  <c r="L2213" i="36"/>
  <c r="L2214" i="36"/>
  <c r="L2215" i="36"/>
  <c r="L2216" i="36"/>
  <c r="L2217" i="36"/>
  <c r="L2218" i="36"/>
  <c r="L2219" i="36"/>
  <c r="L2220" i="36"/>
  <c r="L2221" i="36"/>
  <c r="L2222" i="36"/>
  <c r="L2223" i="36"/>
  <c r="L2224" i="36"/>
  <c r="L2225" i="36"/>
  <c r="L2226" i="36"/>
  <c r="L2227" i="36"/>
  <c r="L2228" i="36"/>
  <c r="L2229" i="36"/>
  <c r="L2230" i="36"/>
  <c r="L2231" i="36"/>
  <c r="L2232" i="36"/>
  <c r="L2233" i="36"/>
  <c r="L2234" i="36"/>
  <c r="L3076" i="36"/>
  <c r="L2235" i="36"/>
  <c r="L2236" i="36"/>
  <c r="L2237" i="36"/>
  <c r="L2238" i="36"/>
  <c r="L2239" i="36"/>
  <c r="L2240" i="36"/>
  <c r="L2241" i="36"/>
  <c r="L2242" i="36"/>
  <c r="L2243" i="36"/>
  <c r="L2244" i="36"/>
  <c r="L2245" i="36"/>
  <c r="L2246" i="36"/>
  <c r="L2247" i="36"/>
  <c r="L2248" i="36"/>
  <c r="L2249" i="36"/>
  <c r="L2250" i="36"/>
  <c r="L2251" i="36"/>
  <c r="L2252" i="36"/>
  <c r="L2253" i="36"/>
  <c r="L2254" i="36"/>
  <c r="L2255" i="36"/>
  <c r="L2256" i="36"/>
  <c r="L2257" i="36"/>
  <c r="L2258" i="36"/>
  <c r="L2259" i="36"/>
  <c r="L2260" i="36"/>
  <c r="L2261" i="36"/>
  <c r="L2262" i="36"/>
  <c r="L2263" i="36"/>
  <c r="L2264" i="36"/>
  <c r="L2265" i="36"/>
  <c r="L2266" i="36"/>
  <c r="L3099" i="36"/>
  <c r="L2267" i="36"/>
  <c r="L2268" i="36"/>
  <c r="L2269" i="36"/>
  <c r="L2270" i="36"/>
  <c r="L2271" i="36"/>
  <c r="L2272" i="36"/>
  <c r="L2273" i="36"/>
  <c r="L2274" i="36"/>
  <c r="L2275" i="36"/>
  <c r="L2276" i="36"/>
  <c r="L2277" i="36"/>
  <c r="L2278" i="36"/>
  <c r="L2279" i="36"/>
  <c r="L2280" i="36"/>
  <c r="L2281" i="36"/>
  <c r="L2282" i="36"/>
  <c r="L2283" i="36"/>
  <c r="L2284" i="36"/>
  <c r="L2285" i="36"/>
  <c r="L2286" i="36"/>
  <c r="L2287" i="36"/>
  <c r="L2288" i="36"/>
  <c r="L2289" i="36"/>
  <c r="L2290" i="36"/>
  <c r="L2291" i="36"/>
  <c r="L2292" i="36"/>
  <c r="L2293" i="36"/>
  <c r="L2294" i="36"/>
  <c r="L2295" i="36"/>
  <c r="L2296" i="36"/>
  <c r="L2297" i="36"/>
  <c r="L2298" i="36"/>
  <c r="L2299" i="36"/>
  <c r="L2300" i="36"/>
  <c r="L2301" i="36"/>
  <c r="L2302" i="36"/>
  <c r="L2303" i="36"/>
  <c r="L2304" i="36"/>
  <c r="L2305" i="36"/>
  <c r="L2306" i="36"/>
  <c r="L2307" i="36"/>
  <c r="L2308" i="36"/>
  <c r="L2309" i="36"/>
  <c r="L2310" i="36"/>
  <c r="L2311" i="36"/>
  <c r="L2312" i="36"/>
  <c r="L2313" i="36"/>
  <c r="L2314" i="36"/>
  <c r="L2315" i="36"/>
  <c r="L2316" i="36"/>
  <c r="L2317" i="36"/>
  <c r="L2318" i="36"/>
  <c r="L2319" i="36"/>
  <c r="L2320" i="36"/>
  <c r="L2321" i="36"/>
  <c r="L2322" i="36"/>
  <c r="L2323" i="36"/>
  <c r="L2324" i="36"/>
  <c r="L2325" i="36"/>
  <c r="L2326" i="36"/>
  <c r="L2327" i="36"/>
  <c r="L2328" i="36"/>
  <c r="L2329" i="36"/>
  <c r="L2330" i="36"/>
  <c r="L2331" i="36"/>
  <c r="L2332" i="36"/>
  <c r="L2333" i="36"/>
  <c r="L2334" i="36"/>
  <c r="L2335" i="36"/>
  <c r="L2336" i="36"/>
  <c r="L2337" i="36"/>
  <c r="L268" i="36"/>
  <c r="L1022" i="36"/>
  <c r="L81" i="36"/>
  <c r="L1023" i="36"/>
  <c r="L1024" i="36"/>
  <c r="L1025" i="36"/>
  <c r="L1026" i="36"/>
  <c r="L269" i="36"/>
  <c r="L1027" i="36"/>
  <c r="L1028" i="36"/>
  <c r="L1029" i="36"/>
  <c r="L153" i="36"/>
  <c r="L1030" i="36"/>
  <c r="L1031" i="36"/>
  <c r="L154" i="36"/>
  <c r="L155" i="36"/>
  <c r="L1032" i="36"/>
  <c r="L270" i="36"/>
  <c r="L156" i="36"/>
  <c r="L82" i="36"/>
  <c r="L83" i="36"/>
  <c r="L1033" i="36"/>
  <c r="L19" i="36"/>
  <c r="L157" i="36"/>
  <c r="L1034" i="36"/>
  <c r="L1035" i="36"/>
  <c r="L1036" i="36"/>
  <c r="L1037" i="36"/>
  <c r="L1038" i="36"/>
  <c r="L84" i="36"/>
  <c r="L271" i="36"/>
  <c r="L158" i="36"/>
  <c r="L85" i="36"/>
  <c r="L272" i="36"/>
  <c r="L1039" i="36"/>
  <c r="L1040" i="36"/>
  <c r="L159" i="36"/>
  <c r="L1041" i="36"/>
  <c r="L160" i="36"/>
  <c r="L1042" i="36"/>
  <c r="L1043" i="36"/>
  <c r="L1044" i="36"/>
  <c r="L161" i="36"/>
  <c r="L1045" i="36"/>
  <c r="L1046" i="36"/>
  <c r="L162" i="36"/>
  <c r="L1047" i="36"/>
  <c r="L1048" i="36"/>
  <c r="L1049" i="36"/>
  <c r="L1050" i="36"/>
  <c r="L273" i="36"/>
  <c r="L1051" i="36"/>
  <c r="L1052" i="36"/>
  <c r="L1053" i="36"/>
  <c r="L163" i="36"/>
  <c r="L164" i="36"/>
  <c r="L165" i="36"/>
  <c r="L1054" i="36"/>
  <c r="L1055" i="36"/>
  <c r="L1056" i="36"/>
  <c r="L1057" i="36"/>
  <c r="L1058" i="36"/>
  <c r="L1059" i="36"/>
  <c r="L166" i="36"/>
  <c r="L167" i="36"/>
  <c r="L86" i="36"/>
  <c r="L1060" i="36"/>
  <c r="L1061" i="36"/>
  <c r="L1062" i="36"/>
  <c r="L1063" i="36"/>
  <c r="L1064" i="36"/>
  <c r="L1065" i="36"/>
  <c r="L1066" i="36"/>
  <c r="L87" i="36"/>
  <c r="L1067" i="36"/>
  <c r="L1068" i="36"/>
  <c r="L274" i="36"/>
  <c r="L1069" i="36"/>
  <c r="L88" i="36"/>
  <c r="L1070" i="36"/>
  <c r="L1071" i="36"/>
  <c r="L1072" i="36"/>
  <c r="L1073" i="36"/>
  <c r="L1074" i="36"/>
  <c r="L1075" i="36"/>
  <c r="L1076" i="36"/>
  <c r="L1077" i="36"/>
  <c r="L1078" i="36"/>
  <c r="L1079" i="36"/>
  <c r="L275" i="36"/>
  <c r="L276" i="36"/>
  <c r="L1080" i="36"/>
  <c r="L1081" i="36"/>
  <c r="L1082" i="36"/>
  <c r="L1083" i="36"/>
  <c r="L1084" i="36"/>
  <c r="L277" i="36"/>
  <c r="L1085" i="36"/>
  <c r="L1086" i="36"/>
  <c r="L1087" i="36"/>
  <c r="L278" i="36"/>
  <c r="L1088" i="36"/>
  <c r="L1089" i="36"/>
  <c r="L279" i="36"/>
  <c r="L1090" i="36"/>
  <c r="L1091" i="36"/>
  <c r="L1092" i="36"/>
  <c r="L1093" i="36"/>
  <c r="L1094" i="36"/>
  <c r="L1095" i="36"/>
  <c r="L1096" i="36"/>
  <c r="L280" i="36"/>
  <c r="L1097" i="36"/>
  <c r="L1098" i="36"/>
  <c r="L1099" i="36"/>
  <c r="L1100" i="36"/>
  <c r="L1101" i="36"/>
  <c r="L1102" i="36"/>
  <c r="L1103" i="36"/>
  <c r="L1104" i="36"/>
  <c r="L1105" i="36"/>
  <c r="L1106" i="36"/>
  <c r="L1107" i="36"/>
  <c r="L1108" i="36"/>
  <c r="L168" i="36"/>
  <c r="L1109" i="36"/>
  <c r="L1110" i="36"/>
  <c r="L1111" i="36"/>
  <c r="L1112" i="36"/>
  <c r="L1113" i="36"/>
  <c r="L1114" i="36"/>
  <c r="L281" i="36"/>
  <c r="L1115" i="36"/>
  <c r="L1116" i="36"/>
  <c r="L1117" i="36"/>
  <c r="L282" i="36"/>
  <c r="L1118" i="36"/>
  <c r="L1119" i="36"/>
  <c r="L283" i="36"/>
  <c r="L1120" i="36"/>
  <c r="L1121" i="36"/>
  <c r="L1122" i="36"/>
  <c r="L1123" i="36"/>
  <c r="L1124" i="36"/>
  <c r="L284" i="36"/>
  <c r="L1125" i="36"/>
  <c r="L1126" i="36"/>
  <c r="L1127" i="36"/>
  <c r="L1128" i="36"/>
  <c r="L1129" i="36"/>
  <c r="L1130" i="36"/>
  <c r="L1131" i="36"/>
  <c r="L285" i="36"/>
  <c r="L1132" i="36"/>
  <c r="L1133" i="36"/>
  <c r="L1134" i="36"/>
  <c r="L1135" i="36"/>
  <c r="L1136" i="36"/>
  <c r="L286" i="36"/>
  <c r="L1137" i="36"/>
  <c r="L1138" i="36"/>
  <c r="L1139" i="36"/>
  <c r="L1140" i="36"/>
  <c r="L1141" i="36"/>
  <c r="L1142" i="36"/>
  <c r="L1143" i="36"/>
  <c r="L1144" i="36"/>
  <c r="L1145" i="36"/>
  <c r="L1146" i="36"/>
  <c r="L1147" i="36"/>
  <c r="L287" i="36"/>
  <c r="L1148" i="36"/>
  <c r="L288" i="36"/>
  <c r="L1149" i="36"/>
  <c r="L289" i="36"/>
  <c r="L1150" i="36"/>
  <c r="L1151" i="36"/>
  <c r="L1152" i="36"/>
  <c r="L1153" i="36"/>
  <c r="L1154" i="36"/>
  <c r="L1155" i="36"/>
  <c r="L1156" i="36"/>
  <c r="L1157" i="36"/>
  <c r="L1158" i="36"/>
  <c r="L1159" i="36"/>
  <c r="L290" i="36"/>
  <c r="L1160" i="36"/>
  <c r="L1161" i="36"/>
  <c r="L1162" i="36"/>
  <c r="L1163" i="36"/>
  <c r="L1164" i="36"/>
  <c r="L1165" i="36"/>
  <c r="L291" i="36"/>
  <c r="L1166" i="36"/>
  <c r="L1167" i="36"/>
  <c r="L1168" i="36"/>
  <c r="L1169" i="36"/>
  <c r="L2338" i="36"/>
  <c r="L2339" i="36"/>
  <c r="L2340" i="36"/>
  <c r="L2341" i="36"/>
  <c r="L2342" i="36"/>
  <c r="L2343" i="36"/>
  <c r="L2344" i="36"/>
  <c r="L2345" i="36"/>
  <c r="L2346" i="36"/>
  <c r="L2347" i="36"/>
  <c r="L2348" i="36"/>
  <c r="L2349" i="36"/>
  <c r="L2350" i="36"/>
  <c r="L2351" i="36"/>
  <c r="L2352" i="36"/>
  <c r="L2353" i="36"/>
  <c r="L2354" i="36"/>
  <c r="L2355" i="36"/>
  <c r="L2356" i="36"/>
  <c r="L3077" i="36"/>
  <c r="L2357" i="36"/>
  <c r="L2358" i="36"/>
  <c r="L2359" i="36"/>
  <c r="L2360" i="36"/>
  <c r="L2361" i="36"/>
  <c r="L2362" i="36"/>
  <c r="L2363" i="36"/>
  <c r="L2364" i="36"/>
  <c r="L2365" i="36"/>
  <c r="L2366" i="36"/>
  <c r="L2367" i="36"/>
  <c r="L2368" i="36"/>
  <c r="L2369" i="36"/>
  <c r="L3078" i="36"/>
  <c r="L2370" i="36"/>
  <c r="L2371" i="36"/>
  <c r="L2372" i="36"/>
  <c r="L2373" i="36"/>
  <c r="L2374" i="36"/>
  <c r="L2375" i="36"/>
  <c r="L2376" i="36"/>
  <c r="L2377" i="36"/>
  <c r="L2378" i="36"/>
  <c r="L2379" i="36"/>
  <c r="L2380" i="36"/>
  <c r="L2381" i="36"/>
  <c r="L2382" i="36"/>
  <c r="L2383" i="36"/>
  <c r="L2384" i="36"/>
  <c r="L2385" i="36"/>
  <c r="L2386" i="36"/>
  <c r="L2387" i="36"/>
  <c r="L2388" i="36"/>
  <c r="L2389" i="36"/>
  <c r="L2390" i="36"/>
  <c r="L2391" i="36"/>
  <c r="L1170" i="36"/>
  <c r="L1171" i="36"/>
  <c r="L1172" i="36"/>
  <c r="L1173" i="36"/>
  <c r="L1174" i="36"/>
  <c r="L1175" i="36"/>
  <c r="L1176" i="36"/>
  <c r="L1177" i="36"/>
  <c r="L1178" i="36"/>
  <c r="L1179" i="36"/>
  <c r="L1180" i="36"/>
  <c r="L1181" i="36"/>
  <c r="L1182" i="36"/>
  <c r="L1183" i="36"/>
  <c r="L1184" i="36"/>
  <c r="L1185" i="36"/>
  <c r="L1186" i="36"/>
  <c r="L1187" i="36"/>
  <c r="L1188" i="36"/>
  <c r="L1189" i="36"/>
  <c r="L1190" i="36"/>
  <c r="L1191" i="36"/>
  <c r="L1192" i="36"/>
  <c r="L1193" i="36"/>
  <c r="L1194" i="36"/>
  <c r="L1195" i="36"/>
  <c r="L1196" i="36"/>
  <c r="L1197" i="36"/>
  <c r="L1198" i="36"/>
  <c r="L1199" i="36"/>
  <c r="L1200" i="36"/>
  <c r="L1201" i="36"/>
  <c r="L1202" i="36"/>
  <c r="L1203" i="36"/>
  <c r="L1204" i="36"/>
  <c r="L1205" i="36"/>
  <c r="L1206" i="36"/>
  <c r="L1207" i="36"/>
  <c r="L1208" i="36"/>
  <c r="L1209" i="36"/>
  <c r="L1210" i="36"/>
  <c r="L1211" i="36"/>
  <c r="L1212" i="36"/>
  <c r="L1213" i="36"/>
  <c r="L1214" i="36"/>
  <c r="L1215" i="36"/>
  <c r="L1216" i="36"/>
  <c r="L1217" i="36"/>
  <c r="L1218" i="36"/>
  <c r="L1219" i="36"/>
  <c r="L1220" i="36"/>
  <c r="L1221" i="36"/>
  <c r="L1222" i="36"/>
  <c r="L1223" i="36"/>
  <c r="L1224" i="36"/>
  <c r="L1225" i="36"/>
  <c r="L1226" i="36"/>
  <c r="L1227" i="36"/>
  <c r="L1228" i="36"/>
  <c r="L1229" i="36"/>
  <c r="L1230" i="36"/>
  <c r="L1231" i="36"/>
  <c r="L1232" i="36"/>
  <c r="L1233" i="36"/>
  <c r="L1234" i="36"/>
  <c r="L1235" i="36"/>
  <c r="L1236" i="36"/>
  <c r="L1237" i="36"/>
  <c r="L1238" i="36"/>
  <c r="L1239" i="36"/>
  <c r="L1240" i="36"/>
  <c r="L1241" i="36"/>
  <c r="L1242" i="36"/>
  <c r="L1243" i="36"/>
  <c r="L1244" i="36"/>
  <c r="L1245" i="36"/>
  <c r="L1246" i="36"/>
  <c r="L1247" i="36"/>
  <c r="L1248" i="36"/>
  <c r="L1249" i="36"/>
  <c r="L1250" i="36"/>
  <c r="L1251" i="36"/>
  <c r="L1252" i="36"/>
  <c r="L1253" i="36"/>
  <c r="L1254" i="36"/>
  <c r="L1255" i="36"/>
  <c r="L1256" i="36"/>
  <c r="L1257" i="36"/>
  <c r="L1258" i="36"/>
  <c r="L1259" i="36"/>
  <c r="L1260" i="36"/>
  <c r="L1261" i="36"/>
  <c r="L1262" i="36"/>
  <c r="L1263" i="36"/>
  <c r="L1264" i="36"/>
  <c r="L2392" i="36"/>
  <c r="L2393" i="36"/>
  <c r="L1265" i="36"/>
  <c r="L2394" i="36"/>
  <c r="L2395" i="36"/>
  <c r="L1266" i="36"/>
  <c r="L1267" i="36"/>
  <c r="L1268" i="36"/>
  <c r="L1269" i="36"/>
  <c r="L1270" i="36"/>
  <c r="L1271" i="36"/>
  <c r="L2396" i="36"/>
  <c r="L2397" i="36"/>
  <c r="L2398" i="36"/>
  <c r="L2399" i="36"/>
  <c r="L2400" i="36"/>
  <c r="L3079" i="36"/>
  <c r="L2401" i="36"/>
  <c r="L3080" i="36"/>
  <c r="L2402" i="36"/>
  <c r="L2403" i="36"/>
  <c r="L2404" i="36"/>
  <c r="L2405" i="36"/>
  <c r="L2406" i="36"/>
  <c r="L2407" i="36"/>
  <c r="L1272" i="36"/>
  <c r="L1273" i="36"/>
  <c r="L1274" i="36"/>
  <c r="L1275" i="36"/>
  <c r="L169" i="36"/>
  <c r="L1276" i="36"/>
  <c r="L1277" i="36"/>
  <c r="L1278" i="36"/>
  <c r="L1279" i="36"/>
  <c r="L1280" i="36"/>
  <c r="L1281" i="36"/>
  <c r="L1282" i="36"/>
  <c r="L1283" i="36"/>
  <c r="L2408" i="36"/>
  <c r="L1284" i="36"/>
  <c r="L1285" i="36"/>
  <c r="L1286" i="36"/>
  <c r="L1287" i="36"/>
  <c r="L2409" i="36"/>
  <c r="L1288" i="36"/>
  <c r="L2410" i="36"/>
  <c r="L1289" i="36"/>
  <c r="L2411" i="36"/>
  <c r="L292" i="36"/>
  <c r="L2412" i="36"/>
  <c r="L2413" i="36"/>
  <c r="L1290" i="36"/>
  <c r="L1291" i="36"/>
  <c r="L1292" i="36"/>
  <c r="L1293" i="36"/>
  <c r="L1294" i="36"/>
  <c r="L1295" i="36"/>
  <c r="L2414" i="36"/>
  <c r="L1296" i="36"/>
  <c r="L1297" i="36"/>
  <c r="L1298" i="36"/>
  <c r="L2415" i="36"/>
  <c r="L1299" i="36"/>
  <c r="L2416" i="36"/>
  <c r="L3081" i="36"/>
  <c r="L1300" i="36"/>
  <c r="L1301" i="36"/>
  <c r="L2417" i="36"/>
  <c r="L1302" i="36"/>
  <c r="L1303" i="36"/>
  <c r="L2418" i="36"/>
  <c r="L2419" i="36"/>
  <c r="L2420" i="36"/>
  <c r="L1304" i="36"/>
  <c r="L1305" i="36"/>
  <c r="L2421" i="36"/>
  <c r="L2422" i="36"/>
  <c r="L1306" i="36"/>
  <c r="L1307" i="36"/>
  <c r="L2423" i="36"/>
  <c r="L2424" i="36"/>
  <c r="L1308" i="36"/>
  <c r="L2425" i="36"/>
  <c r="L2426" i="36"/>
  <c r="L2427" i="36"/>
  <c r="L2428" i="36"/>
  <c r="L2429" i="36"/>
  <c r="L2430" i="36"/>
  <c r="L2431" i="36"/>
  <c r="L2432" i="36"/>
  <c r="L2433" i="36"/>
  <c r="L2434" i="36"/>
  <c r="L2435" i="36"/>
  <c r="L2436" i="36"/>
  <c r="L2437" i="36"/>
  <c r="L2438" i="36"/>
  <c r="L2439" i="36"/>
  <c r="L2440" i="36"/>
  <c r="L2441" i="36"/>
  <c r="L3100" i="36"/>
  <c r="L2442" i="36"/>
  <c r="L2443" i="36"/>
  <c r="L1309" i="36"/>
  <c r="L2444" i="36"/>
  <c r="L2445" i="36"/>
  <c r="L2446" i="36"/>
  <c r="L2447" i="36"/>
  <c r="L2448" i="36"/>
  <c r="L2449" i="36"/>
  <c r="L1310" i="36"/>
  <c r="L2450" i="36"/>
  <c r="L2451" i="36"/>
  <c r="L2452" i="36"/>
  <c r="L2453" i="36"/>
  <c r="L2454" i="36"/>
  <c r="L2455" i="36"/>
  <c r="L2456" i="36"/>
  <c r="L2457" i="36"/>
  <c r="L2458" i="36"/>
  <c r="L1311" i="36"/>
  <c r="L2459" i="36"/>
  <c r="L1312" i="36"/>
  <c r="L2460" i="36"/>
  <c r="L2461" i="36"/>
  <c r="L2462" i="36"/>
  <c r="L2463" i="36"/>
  <c r="L2464" i="36"/>
  <c r="L2465" i="36"/>
  <c r="L2466" i="36"/>
  <c r="L2467" i="36"/>
  <c r="L1313" i="36"/>
  <c r="L2468" i="36"/>
  <c r="L2469" i="36"/>
  <c r="L2470" i="36"/>
  <c r="L2471" i="36"/>
  <c r="L2472" i="36"/>
  <c r="L2473" i="36"/>
  <c r="L2474" i="36"/>
  <c r="L1314" i="36"/>
  <c r="L2475" i="36"/>
  <c r="L2476" i="36"/>
  <c r="L1315" i="36"/>
  <c r="L2477" i="36"/>
  <c r="L2478" i="36"/>
  <c r="L1316" i="36"/>
  <c r="L2479" i="36"/>
  <c r="L2480" i="36"/>
  <c r="L89" i="36"/>
  <c r="L1317" i="36"/>
  <c r="L1318" i="36"/>
  <c r="L90" i="36"/>
  <c r="L2481" i="36"/>
  <c r="L2482" i="36"/>
  <c r="L1319" i="36"/>
  <c r="L1320" i="36"/>
  <c r="L91" i="36"/>
  <c r="L20" i="36"/>
  <c r="L2483" i="36"/>
  <c r="L1321" i="36"/>
  <c r="L1322" i="36"/>
  <c r="L1323" i="36"/>
  <c r="L293" i="36"/>
  <c r="L2484" i="36"/>
  <c r="L1324" i="36"/>
  <c r="L1325" i="36"/>
  <c r="L294" i="36"/>
  <c r="L1326" i="36"/>
  <c r="L92" i="36"/>
  <c r="L93" i="36"/>
  <c r="L1327" i="36"/>
  <c r="L1328" i="36"/>
  <c r="L1329" i="36"/>
  <c r="L1330" i="36"/>
  <c r="L1331" i="36"/>
  <c r="L2485" i="36"/>
  <c r="L1332" i="36"/>
  <c r="L1333" i="36"/>
  <c r="L170" i="36"/>
  <c r="L2486" i="36"/>
  <c r="L1334" i="36"/>
  <c r="L295" i="36"/>
  <c r="L1335" i="36"/>
  <c r="L1336" i="36"/>
  <c r="L1337" i="36"/>
  <c r="L2487" i="36"/>
  <c r="L1338" i="36"/>
  <c r="L1339" i="36"/>
  <c r="L1340" i="36"/>
  <c r="L21" i="36"/>
  <c r="L1341" i="36"/>
  <c r="L2488" i="36"/>
  <c r="L1342" i="36"/>
  <c r="L94" i="36"/>
  <c r="L1343" i="36"/>
  <c r="L1344" i="36"/>
  <c r="L1345" i="36"/>
  <c r="L1346" i="36"/>
  <c r="L2489" i="36"/>
  <c r="L2490" i="36"/>
  <c r="L1347" i="36"/>
  <c r="L1348" i="36"/>
  <c r="L2491" i="36"/>
  <c r="L1349" i="36"/>
  <c r="L1350" i="36"/>
  <c r="L1351" i="36"/>
  <c r="L171" i="36"/>
  <c r="L1352" i="36"/>
  <c r="L296" i="36"/>
  <c r="L1353" i="36"/>
  <c r="L6" i="36"/>
  <c r="L172" i="36"/>
  <c r="L95" i="36"/>
  <c r="L96" i="36"/>
  <c r="L2492" i="36"/>
  <c r="L1354" i="36"/>
  <c r="L1355" i="36"/>
  <c r="L2493" i="36"/>
  <c r="L1356" i="36"/>
  <c r="L1357" i="36"/>
  <c r="L2494" i="36"/>
  <c r="L1358" i="36"/>
  <c r="L1359" i="36"/>
  <c r="L1360" i="36"/>
  <c r="L1361" i="36"/>
  <c r="L1362" i="36"/>
  <c r="L2495" i="36"/>
  <c r="L2496" i="36"/>
  <c r="L2497" i="36"/>
  <c r="L1363" i="36"/>
  <c r="L97" i="36"/>
  <c r="L1364" i="36"/>
  <c r="L1365" i="36"/>
  <c r="L1366" i="36"/>
  <c r="L1367" i="36"/>
  <c r="L1368" i="36"/>
  <c r="L2498" i="36"/>
  <c r="L1369" i="36"/>
  <c r="L2499" i="36"/>
  <c r="L1370" i="36"/>
  <c r="L1371" i="36"/>
  <c r="L2500" i="36"/>
  <c r="L2501" i="36"/>
  <c r="L2502" i="36"/>
  <c r="L2503" i="36"/>
  <c r="L2504" i="36"/>
  <c r="L2505" i="36"/>
  <c r="L1372" i="36"/>
  <c r="L2506" i="36"/>
  <c r="L2507" i="36"/>
  <c r="L2508" i="36"/>
  <c r="L2509" i="36"/>
  <c r="L1373" i="36"/>
  <c r="L2510" i="36"/>
  <c r="L2511" i="36"/>
  <c r="L2512" i="36"/>
  <c r="L2513" i="36"/>
  <c r="L2514" i="36"/>
  <c r="L2515" i="36"/>
  <c r="L2516" i="36"/>
  <c r="L2517" i="36"/>
  <c r="L2518" i="36"/>
  <c r="L1374" i="36"/>
  <c r="L2519" i="36"/>
  <c r="L1375" i="36"/>
  <c r="L2520" i="36"/>
  <c r="L2521" i="36"/>
  <c r="L1376" i="36"/>
  <c r="L2522" i="36"/>
  <c r="L2523" i="36"/>
  <c r="L2524" i="36"/>
  <c r="L2525" i="36"/>
  <c r="L2526" i="36"/>
  <c r="L2527" i="36"/>
  <c r="L2528" i="36"/>
  <c r="L2529" i="36"/>
  <c r="L2530" i="36"/>
  <c r="L2531" i="36"/>
  <c r="L2532" i="36"/>
  <c r="L2533" i="36"/>
  <c r="L1377" i="36"/>
  <c r="L2534" i="36"/>
  <c r="L1378" i="36"/>
  <c r="L2535" i="36"/>
  <c r="L2536" i="36"/>
  <c r="L1379" i="36"/>
  <c r="L2537" i="36"/>
  <c r="L2538" i="36"/>
  <c r="L2539" i="36"/>
  <c r="L2540" i="36"/>
  <c r="L2541" i="36"/>
  <c r="L2542" i="36"/>
  <c r="L2543" i="36"/>
  <c r="L2544" i="36"/>
  <c r="L2545" i="36"/>
  <c r="L1380" i="36"/>
  <c r="L2546" i="36"/>
  <c r="L2547" i="36"/>
  <c r="L2548" i="36"/>
  <c r="L1381" i="36"/>
  <c r="L1382" i="36"/>
  <c r="L2549" i="36"/>
  <c r="L1383" i="36"/>
  <c r="L1384" i="36"/>
  <c r="L1385" i="36"/>
  <c r="L1386" i="36"/>
  <c r="L1387" i="36"/>
  <c r="L1388" i="36"/>
  <c r="L1389" i="36"/>
  <c r="L2550" i="36"/>
  <c r="L1390" i="36"/>
  <c r="L1391" i="36"/>
  <c r="L2551" i="36"/>
  <c r="L1392" i="36"/>
  <c r="L2552" i="36"/>
  <c r="L1393" i="36"/>
  <c r="L2553" i="36"/>
  <c r="L1394" i="36"/>
  <c r="L1395" i="36"/>
  <c r="L1396" i="36"/>
  <c r="L2554" i="36"/>
  <c r="L1397" i="36"/>
  <c r="L2555" i="36"/>
  <c r="L1398" i="36"/>
  <c r="L1399" i="36"/>
  <c r="L1400" i="36"/>
  <c r="L2556" i="36"/>
  <c r="L1401" i="36"/>
  <c r="L1402" i="36"/>
  <c r="L1403" i="36"/>
  <c r="L1404" i="36"/>
  <c r="L1405" i="36"/>
  <c r="L1406" i="36"/>
  <c r="L2557" i="36"/>
  <c r="L1407" i="36"/>
  <c r="L2558" i="36"/>
  <c r="L1408" i="36"/>
  <c r="L2559" i="36"/>
  <c r="L1409" i="36"/>
  <c r="L1410" i="36"/>
  <c r="L1411" i="36"/>
  <c r="L2560" i="36"/>
  <c r="L2561" i="36"/>
  <c r="L1412" i="36"/>
  <c r="L2562" i="36"/>
  <c r="L1413" i="36"/>
  <c r="L2563" i="36"/>
  <c r="L1414" i="36"/>
  <c r="L1415" i="36"/>
  <c r="L1416" i="36"/>
  <c r="L1417" i="36"/>
  <c r="L1418" i="36"/>
  <c r="L1419" i="36"/>
  <c r="L1420" i="36"/>
  <c r="L1421" i="36"/>
  <c r="L1422" i="36"/>
  <c r="L2564" i="36"/>
  <c r="L1423" i="36"/>
  <c r="L1424" i="36"/>
  <c r="L1425" i="36"/>
  <c r="L1426" i="36"/>
  <c r="L2565" i="36"/>
  <c r="L1427" i="36"/>
  <c r="L1428" i="36"/>
  <c r="L2566" i="36"/>
  <c r="L1429" i="36"/>
  <c r="L2567" i="36"/>
  <c r="L1430" i="36"/>
  <c r="L2568" i="36"/>
  <c r="L1431" i="36"/>
  <c r="L2569" i="36"/>
  <c r="L2570" i="36"/>
  <c r="L2571" i="36"/>
  <c r="L1432" i="36"/>
  <c r="L1433" i="36"/>
  <c r="L1434" i="36"/>
  <c r="L1435" i="36"/>
  <c r="L1436" i="36"/>
  <c r="L1437" i="36"/>
  <c r="L2572" i="36"/>
  <c r="L2573" i="36"/>
  <c r="L2574" i="36"/>
  <c r="L1438" i="36"/>
  <c r="L2575" i="36"/>
  <c r="L2576" i="36"/>
  <c r="L2577" i="36"/>
  <c r="L2578" i="36"/>
  <c r="L2579" i="36"/>
  <c r="L2580" i="36"/>
  <c r="L2581" i="36"/>
  <c r="L2582" i="36"/>
  <c r="L2583" i="36"/>
  <c r="L2584" i="36"/>
  <c r="L2585" i="36"/>
  <c r="L2586" i="36"/>
  <c r="L2587" i="36"/>
  <c r="L2588" i="36"/>
  <c r="L2589" i="36"/>
  <c r="L2590" i="36"/>
  <c r="L2591" i="36"/>
  <c r="L2592" i="36"/>
  <c r="L2593" i="36"/>
  <c r="L2594" i="36"/>
  <c r="L2595" i="36"/>
  <c r="L2596" i="36"/>
  <c r="L2597" i="36"/>
  <c r="L2598" i="36"/>
  <c r="L2599" i="36"/>
  <c r="L2600" i="36"/>
  <c r="L2601" i="36"/>
  <c r="L2602" i="36"/>
  <c r="L2603" i="36"/>
  <c r="L2604" i="36"/>
  <c r="L2605" i="36"/>
  <c r="L2606" i="36"/>
  <c r="L2607" i="36"/>
  <c r="L2608" i="36"/>
  <c r="L2609" i="36"/>
  <c r="L2610" i="36"/>
  <c r="L2611" i="36"/>
  <c r="L2612" i="36"/>
  <c r="L2613" i="36"/>
  <c r="L2614" i="36"/>
  <c r="L2615" i="36"/>
  <c r="L2616" i="36"/>
  <c r="L2617" i="36"/>
  <c r="L2618" i="36"/>
  <c r="L2619" i="36"/>
  <c r="L2620" i="36"/>
  <c r="L2621" i="36"/>
  <c r="L2622" i="36"/>
  <c r="L2623" i="36"/>
  <c r="L2624" i="36"/>
  <c r="L2625" i="36"/>
  <c r="L2626" i="36"/>
  <c r="L2627" i="36"/>
  <c r="L2628" i="36"/>
  <c r="L2629" i="36"/>
  <c r="L2630" i="36"/>
  <c r="L2631" i="36"/>
  <c r="L2632" i="36"/>
  <c r="L2633" i="36"/>
  <c r="L2634" i="36"/>
  <c r="L2635" i="36"/>
  <c r="L2636" i="36"/>
  <c r="L2637" i="36"/>
  <c r="L2638" i="36"/>
  <c r="L2639" i="36"/>
  <c r="L2640" i="36"/>
  <c r="L2641" i="36"/>
  <c r="L2642" i="36"/>
  <c r="L2643" i="36"/>
  <c r="L2644" i="36"/>
  <c r="L2645" i="36"/>
  <c r="L2646" i="36"/>
  <c r="L2647" i="36"/>
  <c r="L2648" i="36"/>
  <c r="L2649" i="36"/>
  <c r="L2650" i="36"/>
  <c r="L2651" i="36"/>
  <c r="L2652" i="36"/>
  <c r="L2653" i="36"/>
  <c r="L1439" i="36"/>
  <c r="L2654" i="36"/>
  <c r="L2655" i="36"/>
  <c r="L2656" i="36"/>
  <c r="L2657" i="36"/>
  <c r="L2658" i="36"/>
  <c r="L2659" i="36"/>
  <c r="L2660" i="36"/>
  <c r="L2661" i="36"/>
  <c r="L2662" i="36"/>
  <c r="L2663" i="36"/>
  <c r="L2664" i="36"/>
  <c r="L1440" i="36"/>
  <c r="L2665" i="36"/>
  <c r="L1441" i="36"/>
  <c r="L2666" i="36"/>
  <c r="L2667" i="36"/>
  <c r="L1442" i="36"/>
  <c r="L2668" i="36"/>
  <c r="L1443" i="36"/>
  <c r="L2669" i="36"/>
  <c r="L1444" i="36"/>
  <c r="L1445" i="36"/>
  <c r="L1446" i="36"/>
  <c r="L2670" i="36"/>
  <c r="L1447" i="36"/>
  <c r="L2671" i="36"/>
  <c r="L1448" i="36"/>
  <c r="L2672" i="36"/>
  <c r="L2673" i="36"/>
  <c r="L2674" i="36"/>
  <c r="L2675" i="36"/>
  <c r="L2676" i="36"/>
  <c r="L2677" i="36"/>
  <c r="L2678" i="36"/>
  <c r="L2679" i="36"/>
  <c r="L2680" i="36"/>
  <c r="L2681" i="36"/>
  <c r="L2682" i="36"/>
  <c r="L1449" i="36"/>
  <c r="L2683" i="36"/>
  <c r="L2684" i="36"/>
  <c r="L1450" i="36"/>
  <c r="L2685" i="36"/>
  <c r="L2686" i="36"/>
  <c r="L2687" i="36"/>
  <c r="L2688" i="36"/>
  <c r="L2689" i="36"/>
  <c r="L1451" i="36"/>
  <c r="L2690" i="36"/>
  <c r="L2691" i="36"/>
  <c r="L2692" i="36"/>
  <c r="L2693" i="36"/>
  <c r="L2694" i="36"/>
  <c r="L2695" i="36"/>
  <c r="L2696" i="36"/>
  <c r="L1452" i="36"/>
  <c r="L2697" i="36"/>
  <c r="L2698" i="36"/>
  <c r="L2699" i="36"/>
  <c r="L2700" i="36"/>
  <c r="L2701" i="36"/>
  <c r="L2702" i="36"/>
  <c r="L1453" i="36"/>
  <c r="L2703" i="36"/>
  <c r="L2704" i="36"/>
  <c r="L2705" i="36"/>
  <c r="L1454" i="36"/>
  <c r="L2706" i="36"/>
  <c r="L1455" i="36"/>
  <c r="L2707" i="36"/>
  <c r="L1456" i="36"/>
  <c r="L2708" i="36"/>
  <c r="L2709" i="36"/>
  <c r="L2710" i="36"/>
  <c r="L2711" i="36"/>
  <c r="L2712" i="36"/>
  <c r="L2713" i="36"/>
  <c r="L2714" i="36"/>
  <c r="L1457" i="36"/>
  <c r="L2715" i="36"/>
  <c r="L2716" i="36"/>
  <c r="L2717" i="36"/>
  <c r="L1458" i="36"/>
  <c r="L1459" i="36"/>
  <c r="L2718" i="36"/>
  <c r="L2719" i="36"/>
  <c r="L2720" i="36"/>
  <c r="L2721" i="36"/>
  <c r="L2722" i="36"/>
  <c r="L2723" i="36"/>
  <c r="L2724" i="36"/>
  <c r="L2725" i="36"/>
  <c r="L2726" i="36"/>
  <c r="L2727" i="36"/>
  <c r="L2728" i="36"/>
  <c r="L2729" i="36"/>
  <c r="L2730" i="36"/>
  <c r="L2731" i="36"/>
  <c r="L2732" i="36"/>
  <c r="L2733" i="36"/>
  <c r="L1460" i="36"/>
  <c r="L2734" i="36"/>
  <c r="L2735" i="36"/>
  <c r="L2736" i="36"/>
  <c r="L2737" i="36"/>
  <c r="L1461" i="36"/>
  <c r="L1462" i="36"/>
  <c r="L1463" i="36"/>
  <c r="L1464" i="36"/>
  <c r="L297" i="36"/>
  <c r="L1465" i="36"/>
  <c r="L22" i="36"/>
  <c r="L298" i="36"/>
  <c r="L1466" i="36"/>
  <c r="L98" i="36"/>
  <c r="L1467" i="36"/>
  <c r="L1468" i="36"/>
  <c r="L1469" i="36"/>
  <c r="L1470" i="36"/>
  <c r="L99" i="36"/>
  <c r="L1471" i="36"/>
  <c r="L1472" i="36"/>
  <c r="L173" i="36"/>
  <c r="L1473" i="36"/>
  <c r="L1474" i="36"/>
  <c r="L1475" i="36"/>
  <c r="L100" i="36"/>
  <c r="L1476" i="36"/>
  <c r="L1477" i="36"/>
  <c r="L174" i="36"/>
  <c r="L101" i="36"/>
  <c r="L102" i="36"/>
  <c r="L1478" i="36"/>
  <c r="L1479" i="36"/>
  <c r="L1480" i="36"/>
  <c r="L299" i="36"/>
  <c r="L1481" i="36"/>
  <c r="L1482" i="36"/>
  <c r="L300" i="36"/>
  <c r="L1483" i="36"/>
  <c r="L1484" i="36"/>
  <c r="L1485" i="36"/>
  <c r="L1486" i="36"/>
  <c r="L1487" i="36"/>
  <c r="L1488" i="36"/>
  <c r="L1489" i="36"/>
  <c r="L1490" i="36"/>
  <c r="L1491" i="36"/>
  <c r="L1492" i="36"/>
  <c r="L175" i="36"/>
  <c r="L1493" i="36"/>
  <c r="L1494" i="36"/>
  <c r="L1495" i="36"/>
  <c r="L1496" i="36"/>
  <c r="L1497" i="36"/>
  <c r="L1498" i="36"/>
  <c r="L1499" i="36"/>
  <c r="L1500" i="36"/>
  <c r="L1501" i="36"/>
  <c r="L1502" i="36"/>
  <c r="L1503" i="36"/>
  <c r="L1504" i="36"/>
  <c r="L1505" i="36"/>
  <c r="L1506" i="36"/>
  <c r="L1507" i="36"/>
  <c r="L2738" i="36"/>
  <c r="L1508" i="36"/>
  <c r="L1509" i="36"/>
  <c r="L1510" i="36"/>
  <c r="L1511" i="36"/>
  <c r="L1512" i="36"/>
  <c r="L1513" i="36"/>
  <c r="L1514" i="36"/>
  <c r="L1515" i="36"/>
  <c r="L1516" i="36"/>
  <c r="L1517" i="36"/>
  <c r="L1518" i="36"/>
  <c r="L1519" i="36"/>
  <c r="L1520" i="36"/>
  <c r="L1521" i="36"/>
  <c r="L1522" i="36"/>
  <c r="L1523" i="36"/>
  <c r="L1524" i="36"/>
  <c r="L1525" i="36"/>
  <c r="L1526" i="36"/>
  <c r="L1527" i="36"/>
  <c r="L1528" i="36"/>
  <c r="L1529" i="36"/>
  <c r="L1530" i="36"/>
  <c r="L1531" i="36"/>
  <c r="L2739" i="36"/>
  <c r="L1532" i="36"/>
  <c r="L1533" i="36"/>
  <c r="L1534" i="36"/>
  <c r="L1535" i="36"/>
  <c r="L1536" i="36"/>
  <c r="L1537" i="36"/>
  <c r="L1538" i="36"/>
  <c r="L1539" i="36"/>
  <c r="L1540" i="36"/>
  <c r="L1541" i="36"/>
  <c r="L1542" i="36"/>
  <c r="L1543" i="36"/>
  <c r="L1544" i="36"/>
  <c r="L1545" i="36"/>
  <c r="L1546" i="36"/>
  <c r="L1547" i="36"/>
  <c r="L1548" i="36"/>
  <c r="L1549" i="36"/>
  <c r="L1550" i="36"/>
  <c r="L1551" i="36"/>
  <c r="L1552" i="36"/>
  <c r="L1553" i="36"/>
  <c r="L1554" i="36"/>
  <c r="L1555" i="36"/>
  <c r="L1556" i="36"/>
  <c r="L1557" i="36"/>
  <c r="L1558" i="36"/>
  <c r="L1559" i="36"/>
  <c r="L1560" i="36"/>
  <c r="L1561" i="36"/>
  <c r="L1562" i="36"/>
  <c r="L1563" i="36"/>
  <c r="L1564" i="36"/>
  <c r="L1565" i="36"/>
  <c r="L1566" i="36"/>
  <c r="L1567" i="36"/>
  <c r="L1568" i="36"/>
  <c r="L1569" i="36"/>
  <c r="L1570" i="36"/>
  <c r="L1571" i="36"/>
  <c r="L1572" i="36"/>
  <c r="L1573" i="36"/>
  <c r="L1574" i="36"/>
  <c r="L1575" i="36"/>
  <c r="L1576" i="36"/>
  <c r="L1577" i="36"/>
  <c r="L1578" i="36"/>
  <c r="L1579" i="36"/>
  <c r="L1580" i="36"/>
  <c r="L1581" i="36"/>
  <c r="L1582" i="36"/>
  <c r="L1583" i="36"/>
  <c r="L1584" i="36"/>
  <c r="L1585" i="36"/>
  <c r="L1586" i="36"/>
  <c r="L1587" i="36"/>
  <c r="L1588" i="36"/>
  <c r="L1589" i="36"/>
  <c r="L1590" i="36"/>
  <c r="L1591" i="36"/>
  <c r="L1592" i="36"/>
  <c r="L1593" i="36"/>
  <c r="L1594" i="36"/>
  <c r="L1595" i="36"/>
  <c r="L1596" i="36"/>
  <c r="L1597" i="36"/>
  <c r="L1598" i="36"/>
  <c r="L1599" i="36"/>
  <c r="L1600" i="36"/>
  <c r="L1601" i="36"/>
  <c r="L1602" i="36"/>
  <c r="L1603" i="36"/>
  <c r="L1604" i="36"/>
  <c r="L1605" i="36"/>
  <c r="L1606" i="36"/>
  <c r="L1607" i="36"/>
  <c r="L1608" i="36"/>
  <c r="L1609" i="36"/>
  <c r="L1610" i="36"/>
  <c r="L1611" i="36"/>
  <c r="L1612" i="36"/>
  <c r="L1613" i="36"/>
  <c r="L1614" i="36"/>
  <c r="L1615" i="36"/>
  <c r="L1616" i="36"/>
  <c r="L1617" i="36"/>
  <c r="L1618" i="36"/>
  <c r="L1619" i="36"/>
  <c r="L1620" i="36"/>
  <c r="L1621" i="36"/>
  <c r="L1622" i="36"/>
  <c r="L1623" i="36"/>
  <c r="L1624" i="36"/>
  <c r="L1625" i="36"/>
  <c r="L1626" i="36"/>
  <c r="L1627" i="36"/>
  <c r="L1628" i="36"/>
  <c r="L1629" i="36"/>
  <c r="L1630" i="36"/>
  <c r="L1631" i="36"/>
  <c r="L1632" i="36"/>
  <c r="L1633" i="36"/>
  <c r="L1634" i="36"/>
  <c r="L1635" i="36"/>
  <c r="L1636" i="36"/>
  <c r="L1637" i="36"/>
  <c r="L1638" i="36"/>
  <c r="L1639" i="36"/>
  <c r="L1640" i="36"/>
  <c r="L1641" i="36"/>
  <c r="L1642" i="36"/>
  <c r="L1643" i="36"/>
  <c r="L1644" i="36"/>
  <c r="L1645" i="36"/>
  <c r="L1646" i="36"/>
  <c r="L1647" i="36"/>
  <c r="L1648" i="36"/>
  <c r="L1649" i="36"/>
  <c r="L1650" i="36"/>
  <c r="L1651" i="36"/>
  <c r="L1652" i="36"/>
  <c r="L1653" i="36"/>
  <c r="L1654" i="36"/>
  <c r="L1655" i="36"/>
  <c r="L103" i="36"/>
  <c r="L2740" i="36"/>
  <c r="L2741" i="36"/>
  <c r="L1656" i="36"/>
  <c r="L1657" i="36"/>
  <c r="L2742" i="36"/>
  <c r="L301" i="36"/>
  <c r="L1658" i="36"/>
  <c r="L1659" i="36"/>
  <c r="L176" i="36"/>
  <c r="L1660" i="36"/>
  <c r="L1661" i="36"/>
  <c r="L1662" i="36"/>
  <c r="L1663" i="36"/>
  <c r="L1664" i="36"/>
  <c r="L1665" i="36"/>
  <c r="L177" i="36"/>
  <c r="L1666" i="36"/>
  <c r="L1667" i="36"/>
  <c r="L2743" i="36"/>
  <c r="L178" i="36"/>
  <c r="L1668" i="36"/>
  <c r="L1669" i="36"/>
  <c r="L1670" i="36"/>
  <c r="L1671" i="36"/>
  <c r="L179" i="36"/>
  <c r="L1672" i="36"/>
  <c r="L180" i="36"/>
  <c r="L1673" i="36"/>
  <c r="L2744" i="36"/>
  <c r="L1674" i="36"/>
  <c r="L2745" i="36"/>
  <c r="L104" i="36"/>
  <c r="L1675" i="36"/>
  <c r="L1676" i="36"/>
  <c r="L2746" i="36"/>
  <c r="L2747" i="36"/>
  <c r="L1677" i="36"/>
  <c r="L1678" i="36"/>
  <c r="L1679" i="36"/>
  <c r="L1680" i="36"/>
  <c r="L302" i="36"/>
  <c r="L1681" i="36"/>
  <c r="L1682" i="36"/>
  <c r="L1683" i="36"/>
  <c r="L1684" i="36"/>
  <c r="L1685" i="36"/>
  <c r="L1686" i="36"/>
  <c r="L1687" i="36"/>
  <c r="L1688" i="36"/>
  <c r="L1689" i="36"/>
  <c r="L1690" i="36"/>
  <c r="L2748" i="36"/>
  <c r="L1691" i="36"/>
  <c r="L1692" i="36"/>
  <c r="L2749" i="36"/>
  <c r="L1693" i="36"/>
  <c r="L1694" i="36"/>
  <c r="L1695" i="36"/>
  <c r="L1696" i="36"/>
  <c r="L1697" i="36"/>
  <c r="L2750" i="36"/>
  <c r="L105" i="36"/>
  <c r="L1698" i="36"/>
  <c r="L1699" i="36"/>
  <c r="L1700" i="36"/>
  <c r="L1701" i="36"/>
  <c r="L1702" i="36"/>
  <c r="L1703" i="36"/>
  <c r="L1704" i="36"/>
  <c r="L2751" i="36"/>
  <c r="L1705" i="36"/>
  <c r="L1706" i="36"/>
  <c r="L2752" i="36"/>
  <c r="L1707" i="36"/>
  <c r="L181" i="36"/>
  <c r="L1708" i="36"/>
  <c r="L1709" i="36"/>
  <c r="L1710" i="36"/>
  <c r="L1711" i="36"/>
  <c r="L106" i="36"/>
  <c r="L1712" i="36"/>
  <c r="L1713" i="36"/>
  <c r="L1714" i="36"/>
  <c r="L303" i="36"/>
  <c r="L1715" i="36"/>
  <c r="L2753" i="36"/>
  <c r="L1716" i="36"/>
  <c r="L1717" i="36"/>
  <c r="L304" i="36"/>
  <c r="L1718" i="36"/>
  <c r="L2754" i="36"/>
  <c r="L1719" i="36"/>
  <c r="L1720" i="36"/>
  <c r="L2755" i="36"/>
  <c r="L1721" i="36"/>
  <c r="L107" i="36"/>
  <c r="L305" i="36"/>
  <c r="L1722" i="36"/>
  <c r="L2756" i="36"/>
  <c r="L1723" i="36"/>
  <c r="L1724" i="36"/>
  <c r="L1725" i="36"/>
  <c r="L1726" i="36"/>
  <c r="L182" i="36"/>
  <c r="L1727" i="36"/>
  <c r="L2757" i="36"/>
  <c r="L1728" i="36"/>
  <c r="L1729" i="36"/>
  <c r="L306" i="36"/>
  <c r="L1730" i="36"/>
  <c r="L1731" i="36"/>
  <c r="L1732" i="36"/>
  <c r="L2758" i="36"/>
  <c r="L1733" i="36"/>
  <c r="L2759" i="36"/>
  <c r="L183" i="36"/>
  <c r="L184" i="36"/>
  <c r="L1734" i="36"/>
  <c r="L108" i="36"/>
  <c r="L307" i="36"/>
  <c r="L308" i="36"/>
  <c r="L1735" i="36"/>
  <c r="L1736" i="36"/>
  <c r="L1737" i="36"/>
  <c r="L1738" i="36"/>
  <c r="L1739" i="36"/>
  <c r="L1740" i="36"/>
  <c r="L1741" i="36"/>
  <c r="L1742" i="36"/>
  <c r="L1743" i="36"/>
  <c r="L1744" i="36"/>
  <c r="L1745" i="36"/>
  <c r="L185" i="36"/>
  <c r="L1746" i="36"/>
  <c r="L1747" i="36"/>
  <c r="L2760" i="36"/>
  <c r="L1748" i="36"/>
  <c r="L1749" i="36"/>
  <c r="L1750" i="36"/>
  <c r="L1751" i="36"/>
  <c r="L1752" i="36"/>
  <c r="L109" i="36"/>
  <c r="L1753" i="36"/>
  <c r="L2761" i="36"/>
  <c r="L186" i="36"/>
  <c r="L1754" i="36"/>
  <c r="L1755" i="36"/>
  <c r="L1756" i="36"/>
  <c r="L1757" i="36"/>
  <c r="L1758" i="36"/>
  <c r="L1759" i="36"/>
  <c r="L1760" i="36"/>
  <c r="L1761" i="36"/>
  <c r="L1762" i="36"/>
  <c r="L1763" i="36"/>
  <c r="L1764" i="36"/>
  <c r="L110" i="36"/>
  <c r="L1765" i="36"/>
  <c r="L309" i="36"/>
  <c r="L1766" i="36"/>
  <c r="L1767" i="36"/>
  <c r="L1768" i="36"/>
  <c r="L1769" i="36"/>
  <c r="L1770" i="36"/>
  <c r="L2762" i="36"/>
  <c r="L310" i="36"/>
  <c r="L2763" i="36"/>
  <c r="L1771" i="36"/>
  <c r="L1772" i="36"/>
  <c r="L1773" i="36"/>
  <c r="L1774" i="36"/>
  <c r="L111" i="36"/>
  <c r="L1775" i="36"/>
  <c r="L187" i="36"/>
  <c r="L2764" i="36"/>
  <c r="L2765" i="36"/>
  <c r="L112" i="36"/>
  <c r="L1776" i="36"/>
  <c r="L1777" i="36"/>
  <c r="L1778" i="36"/>
  <c r="L2766" i="36"/>
  <c r="L1779" i="36"/>
  <c r="L113" i="36"/>
  <c r="L1780" i="36"/>
  <c r="L1781" i="36"/>
  <c r="L1782" i="36"/>
  <c r="L2767" i="36"/>
  <c r="L1783" i="36"/>
  <c r="L311" i="36"/>
  <c r="L1784" i="36"/>
  <c r="L1785" i="36"/>
  <c r="L188" i="36"/>
  <c r="L2768" i="36"/>
  <c r="L1786" i="36"/>
  <c r="L1787" i="36"/>
  <c r="L1788" i="36"/>
  <c r="L1789" i="36"/>
  <c r="L189" i="36"/>
  <c r="L1790" i="36"/>
  <c r="L114" i="36"/>
  <c r="L190" i="36"/>
  <c r="L1791" i="36"/>
  <c r="L1792" i="36"/>
  <c r="L1793" i="36"/>
  <c r="L1794" i="36"/>
  <c r="L1795" i="36"/>
  <c r="L2769" i="36"/>
  <c r="L1796" i="36"/>
  <c r="L1797" i="36"/>
  <c r="L312" i="36"/>
  <c r="L1798" i="36"/>
  <c r="L1799" i="36"/>
  <c r="L1800" i="36"/>
  <c r="L1801" i="36"/>
  <c r="L2770" i="36"/>
  <c r="L1802" i="36"/>
  <c r="L1803" i="36"/>
  <c r="L1804" i="36"/>
  <c r="L1805" i="36"/>
  <c r="L1806" i="36"/>
  <c r="L1807" i="36"/>
  <c r="L1808" i="36"/>
  <c r="L1809" i="36"/>
  <c r="L115" i="36"/>
  <c r="L116" i="36"/>
  <c r="L1810" i="36"/>
  <c r="L1811" i="36"/>
  <c r="L1812" i="36"/>
  <c r="L1813" i="36"/>
  <c r="L1814" i="36"/>
  <c r="L1815" i="36"/>
  <c r="L313" i="36"/>
  <c r="L191" i="36"/>
  <c r="L1816" i="36"/>
  <c r="L1817" i="36"/>
  <c r="L1818" i="36"/>
  <c r="L314" i="36"/>
  <c r="L1819" i="36"/>
  <c r="L1820" i="36"/>
  <c r="L1821" i="36"/>
  <c r="L192" i="36"/>
  <c r="L1822" i="36"/>
  <c r="L315" i="36"/>
  <c r="L1823" i="36"/>
  <c r="L1824" i="36"/>
  <c r="L1825" i="36"/>
  <c r="L1826" i="36"/>
  <c r="L1827" i="36"/>
  <c r="L1828" i="36"/>
  <c r="L1829" i="36"/>
  <c r="L2771" i="36"/>
  <c r="L2772" i="36"/>
  <c r="L2773" i="36"/>
  <c r="L2774" i="36"/>
  <c r="L2775" i="36"/>
  <c r="L2776" i="36"/>
  <c r="L2777" i="36"/>
  <c r="L2778" i="36"/>
  <c r="L2779" i="36"/>
  <c r="L2780" i="36"/>
  <c r="L2781" i="36"/>
  <c r="L2782" i="36"/>
  <c r="L2783" i="36"/>
  <c r="L2784" i="36"/>
  <c r="L2785" i="36"/>
  <c r="L2786" i="36"/>
  <c r="L2787" i="36"/>
  <c r="L2788" i="36"/>
  <c r="L2789" i="36"/>
  <c r="L2790" i="36"/>
  <c r="L2791" i="36"/>
  <c r="L2792" i="36"/>
  <c r="L2793" i="36"/>
  <c r="L2794" i="36"/>
  <c r="L2795" i="36"/>
  <c r="L2796" i="36"/>
  <c r="L1830" i="36"/>
  <c r="L2797" i="36"/>
  <c r="L2798" i="36"/>
  <c r="L3082" i="36"/>
  <c r="L3083" i="36"/>
  <c r="L3101" i="36"/>
  <c r="L2799" i="36"/>
  <c r="L3107" i="36"/>
  <c r="L3084" i="36"/>
  <c r="L3108" i="36"/>
  <c r="L3102" i="36"/>
  <c r="L3109" i="36"/>
  <c r="L3103" i="36"/>
  <c r="L3085" i="36"/>
  <c r="L3086" i="36"/>
  <c r="L3087" i="36"/>
  <c r="L3088" i="36"/>
  <c r="L1831" i="36"/>
  <c r="L2800" i="36"/>
  <c r="L2801" i="36"/>
  <c r="L2802" i="36"/>
  <c r="L2803" i="36"/>
  <c r="L2804" i="36"/>
  <c r="L2805" i="36"/>
  <c r="L2806" i="36"/>
  <c r="L2807" i="36"/>
  <c r="L2808" i="36"/>
  <c r="L2809" i="36"/>
  <c r="L2810" i="36"/>
  <c r="L2811" i="36"/>
  <c r="L2812" i="36"/>
  <c r="L2813" i="36"/>
  <c r="L2814" i="36"/>
  <c r="L1832" i="36"/>
  <c r="L2815" i="36"/>
  <c r="L1833" i="36"/>
  <c r="L2816" i="36"/>
  <c r="L2817" i="36"/>
  <c r="L2818" i="36"/>
  <c r="L2819" i="36"/>
  <c r="L2820" i="36"/>
  <c r="L2821" i="36"/>
  <c r="L2822" i="36"/>
  <c r="L2823" i="36"/>
  <c r="L1834" i="36"/>
  <c r="L2824" i="36"/>
  <c r="L2825" i="36"/>
  <c r="L2826" i="36"/>
  <c r="L2827" i="36"/>
  <c r="L2828" i="36"/>
  <c r="L2829" i="36"/>
  <c r="L2830" i="36"/>
  <c r="L1835" i="36"/>
  <c r="L2831" i="36"/>
  <c r="L2832" i="36"/>
  <c r="L2833" i="36"/>
  <c r="L1836" i="36"/>
  <c r="L2834" i="36"/>
  <c r="L2835" i="36"/>
  <c r="L2836" i="36"/>
  <c r="L2837" i="36"/>
  <c r="L2838" i="36"/>
  <c r="L1837" i="36"/>
  <c r="L2839" i="36"/>
  <c r="L1838" i="36"/>
  <c r="L2840" i="36"/>
  <c r="L1839" i="36"/>
  <c r="L1840" i="36"/>
  <c r="L2841" i="36"/>
  <c r="L2842" i="36"/>
  <c r="L2843" i="36"/>
  <c r="L2844" i="36"/>
  <c r="L2845" i="36"/>
  <c r="L1841" i="36"/>
  <c r="L2846" i="36"/>
  <c r="L1842" i="36"/>
  <c r="L2847" i="36"/>
  <c r="L2848" i="36"/>
  <c r="L2849" i="36"/>
  <c r="L316" i="36"/>
  <c r="L1843" i="36"/>
  <c r="L2850" i="36"/>
  <c r="L2851" i="36"/>
  <c r="L2852" i="36"/>
  <c r="L2853" i="36"/>
  <c r="L2854" i="36"/>
  <c r="L2855" i="36"/>
  <c r="L2856" i="36"/>
  <c r="L2857" i="36"/>
  <c r="L2858" i="36"/>
  <c r="L2859" i="36"/>
  <c r="L2860" i="36"/>
  <c r="L2861" i="36"/>
  <c r="L2862" i="36"/>
  <c r="L2863" i="36"/>
  <c r="L2864" i="36"/>
  <c r="L2865" i="36"/>
  <c r="L2866" i="36"/>
  <c r="L2867" i="36"/>
  <c r="L2868" i="36"/>
  <c r="L1844" i="36"/>
  <c r="L2869" i="36"/>
  <c r="L2870" i="36"/>
  <c r="L1845" i="36"/>
  <c r="L2871" i="36"/>
  <c r="L2872" i="36"/>
  <c r="L2873" i="36"/>
  <c r="L2874" i="36"/>
  <c r="L2875" i="36"/>
  <c r="L2876" i="36"/>
  <c r="L2877" i="36"/>
  <c r="L1846" i="36"/>
  <c r="L1847" i="36"/>
  <c r="L2878" i="36"/>
  <c r="L1848" i="36"/>
  <c r="L2879" i="36"/>
  <c r="L1849" i="36"/>
  <c r="L2880" i="36"/>
  <c r="L1850" i="36"/>
  <c r="L2881" i="36"/>
  <c r="L1851" i="36"/>
  <c r="L2882" i="36"/>
  <c r="L1852" i="36"/>
  <c r="L2883" i="36"/>
  <c r="L2884" i="36"/>
  <c r="L1853" i="36"/>
  <c r="L1854" i="36"/>
  <c r="L2885" i="36"/>
  <c r="L2886" i="36"/>
  <c r="L1855" i="36"/>
  <c r="L2887" i="36"/>
  <c r="L1856" i="36"/>
  <c r="L2888" i="36"/>
  <c r="L2889" i="36"/>
  <c r="L1857" i="36"/>
  <c r="L1858" i="36"/>
  <c r="L2890" i="36"/>
  <c r="L2891" i="36"/>
  <c r="L23" i="36"/>
  <c r="L1859" i="36"/>
  <c r="L1860" i="36"/>
  <c r="L2892" i="36"/>
  <c r="L2893" i="36"/>
  <c r="L2894" i="36"/>
  <c r="L1861" i="36"/>
  <c r="L1862" i="36"/>
  <c r="L1863" i="36"/>
  <c r="L1864" i="36"/>
  <c r="L1865" i="36"/>
  <c r="L1866" i="36"/>
  <c r="L1867" i="36"/>
  <c r="L2895" i="36"/>
  <c r="L1868" i="36"/>
  <c r="L2896" i="36"/>
  <c r="L2897" i="36"/>
  <c r="L2898" i="36"/>
  <c r="L2899" i="36"/>
  <c r="L2900" i="36"/>
  <c r="L2901" i="36"/>
  <c r="L2902" i="36"/>
  <c r="L1869" i="36"/>
  <c r="L2903" i="36"/>
  <c r="L1870" i="36"/>
  <c r="L2904" i="36"/>
  <c r="L2905" i="36"/>
  <c r="L2906" i="36"/>
  <c r="L2907" i="36"/>
  <c r="L2908" i="36"/>
  <c r="L2909" i="36"/>
  <c r="L2910" i="36"/>
  <c r="L2911" i="36"/>
  <c r="L2912" i="36"/>
  <c r="L2913" i="36"/>
  <c r="L2914" i="36"/>
  <c r="L2915" i="36"/>
  <c r="L2916" i="36"/>
  <c r="L2917" i="36"/>
  <c r="L2918" i="36"/>
  <c r="L2919" i="36"/>
  <c r="L2920" i="36"/>
  <c r="L2921" i="36"/>
  <c r="L2922" i="36"/>
  <c r="L2923" i="36"/>
  <c r="L2924" i="36"/>
  <c r="L2925" i="36"/>
  <c r="L1871" i="36"/>
  <c r="L2926" i="36"/>
  <c r="L2927" i="36"/>
  <c r="L1872" i="36"/>
  <c r="L2928" i="36"/>
  <c r="L2929" i="36"/>
  <c r="L2930" i="36"/>
  <c r="L2931" i="36"/>
  <c r="L1873" i="36"/>
  <c r="L2932" i="36"/>
  <c r="L2933" i="36"/>
  <c r="L2934" i="36"/>
  <c r="L2935" i="36"/>
  <c r="L2936" i="36"/>
  <c r="L2937" i="36"/>
  <c r="L2938" i="36"/>
  <c r="L2939" i="36"/>
  <c r="L3089" i="36"/>
  <c r="L1874" i="36"/>
  <c r="L2940" i="36"/>
  <c r="L2941" i="36"/>
  <c r="L2942" i="36"/>
  <c r="L2943" i="36"/>
  <c r="L2944" i="36"/>
  <c r="L2945" i="36"/>
  <c r="L2946" i="36"/>
  <c r="L2947" i="36"/>
  <c r="L2948" i="36"/>
  <c r="L2949" i="36"/>
  <c r="L2950" i="36"/>
  <c r="L2951" i="36"/>
  <c r="L2952" i="36"/>
  <c r="L2953" i="36"/>
  <c r="L2954" i="36"/>
  <c r="L2955" i="36"/>
  <c r="L2956" i="36"/>
  <c r="L2957" i="36"/>
  <c r="L2958" i="36"/>
  <c r="L2959" i="36"/>
  <c r="L3090" i="36"/>
  <c r="L2960" i="36"/>
  <c r="L3091" i="36"/>
  <c r="L2961" i="36"/>
  <c r="L2962" i="36"/>
  <c r="L2963" i="36"/>
  <c r="L2964" i="36"/>
  <c r="L2965" i="36"/>
  <c r="L2966" i="36"/>
  <c r="L2967" i="36"/>
  <c r="L2968" i="36"/>
  <c r="L2969" i="36"/>
  <c r="L2970" i="36"/>
  <c r="L2971" i="36"/>
  <c r="L2972" i="36"/>
  <c r="L2973" i="36"/>
  <c r="L2974" i="36"/>
  <c r="L2975" i="36"/>
  <c r="L1875" i="36"/>
  <c r="L2976" i="36"/>
  <c r="L2977" i="36"/>
  <c r="L2978" i="36"/>
  <c r="L2979" i="36"/>
  <c r="L2980" i="36"/>
  <c r="L2981" i="36"/>
  <c r="L2982" i="36"/>
  <c r="L2983" i="36"/>
  <c r="L2984" i="36"/>
  <c r="L2985" i="36"/>
  <c r="L2986" i="36"/>
  <c r="L2987" i="36"/>
  <c r="L2988" i="36"/>
  <c r="L2989" i="36"/>
  <c r="L2990" i="36"/>
  <c r="L2991" i="36"/>
  <c r="L2992" i="36"/>
  <c r="L2993" i="36"/>
  <c r="L2994" i="36"/>
  <c r="L2995" i="36"/>
  <c r="L2996" i="36"/>
  <c r="L2997" i="36"/>
  <c r="L2998" i="36"/>
  <c r="L1876" i="36"/>
  <c r="L2999" i="36"/>
  <c r="L3000" i="36"/>
  <c r="L3001" i="36"/>
  <c r="L3002" i="36"/>
  <c r="L3003" i="36"/>
  <c r="L3004" i="36"/>
  <c r="L3005" i="36"/>
  <c r="L3006" i="36"/>
  <c r="L3007" i="36"/>
  <c r="L1877" i="36"/>
  <c r="L3008" i="36"/>
  <c r="L3009" i="36"/>
  <c r="L3010" i="36"/>
  <c r="L3011" i="36"/>
  <c r="L3012" i="36"/>
  <c r="L3013" i="36"/>
  <c r="L3014" i="36"/>
  <c r="L3015" i="36"/>
  <c r="L3016" i="36"/>
  <c r="L3017" i="36"/>
  <c r="L3018" i="36"/>
  <c r="L3019" i="36"/>
  <c r="L3020" i="36"/>
  <c r="L3021" i="36"/>
  <c r="L3022" i="36"/>
  <c r="L3023" i="36"/>
  <c r="L3024" i="36"/>
  <c r="L3025" i="36"/>
  <c r="L3026" i="36"/>
  <c r="L3027" i="36"/>
  <c r="L3028" i="36"/>
  <c r="L3029" i="36"/>
  <c r="L3030" i="36"/>
  <c r="L3031" i="36"/>
  <c r="L3032" i="36"/>
  <c r="L3033" i="36"/>
  <c r="L3034" i="36"/>
  <c r="L3035" i="36"/>
  <c r="L3036" i="36"/>
  <c r="L1878" i="36"/>
  <c r="L3037" i="36"/>
  <c r="L3038" i="36"/>
  <c r="L3039" i="36"/>
  <c r="L3040" i="36"/>
  <c r="L3041" i="36"/>
  <c r="L3042" i="36"/>
  <c r="L3043" i="36"/>
  <c r="L3044" i="36"/>
  <c r="L3045" i="36"/>
  <c r="L3046" i="36"/>
  <c r="L3047" i="36"/>
  <c r="L3048" i="36"/>
  <c r="L3049" i="36"/>
  <c r="L3050" i="36"/>
  <c r="L3051" i="36"/>
  <c r="L3052" i="36"/>
  <c r="L3053" i="36"/>
  <c r="L3054" i="36"/>
  <c r="L3055" i="36"/>
  <c r="L3056" i="36"/>
  <c r="L3057" i="36"/>
  <c r="L3058" i="36"/>
  <c r="L3059" i="36"/>
  <c r="L3060" i="36"/>
  <c r="L3061" i="36"/>
  <c r="L3062" i="36"/>
  <c r="L3063" i="36"/>
  <c r="L3064" i="36"/>
  <c r="L3065" i="36"/>
  <c r="L3066" i="36"/>
  <c r="L3067" i="36"/>
  <c r="L3068" i="36"/>
  <c r="L193" i="3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tc={3F6F177A-66DF-42E4-8E5A-B8DD26BFDD7B}</author>
  </authors>
  <commentList>
    <comment ref="F15" authorId="0" shapeId="0" xr:uid="{3F6F177A-66DF-42E4-8E5A-B8DD26BFDD7B}">
      <text>
        <t>[Threaded comment]
Your version of Excel allows you to read this threaded comment; however, any edits to it will get removed if the file is opened in a newer version of Excel. Learn more: https://go.microsoft.com/fwlink/?linkid=870924
Comment:
    Is there a way to make the number of line items appear based on the facility quantity above?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tc={56719263-565F-41A5-B12F-8679547DB463}</author>
    <author>tc={12A50CB9-8301-433F-BAA9-4D494927F422}</author>
    <author>tc={4B3E8D9B-78DB-46DD-9145-D9E85F55C1AA}</author>
    <author>tc={77BFAAE1-7EAA-4154-ADFD-1DFF3B71AAD5}</author>
  </authors>
  <commentList>
    <comment ref="G14" authorId="0" shapeId="0" xr:uid="{56719263-565F-41A5-B12F-8679547DB463}">
      <text>
        <t>[Threaded comment]
Your version of Excel allows you to read this threaded comment; however, any edits to it will get removed if the file is opened in a newer version of Excel. Learn more: https://go.microsoft.com/fwlink/?linkid=870924
Comment:
    Choose “N/A” if the existing function is non-residential. Then, define the existing non-res function below</t>
      </text>
    </comment>
    <comment ref="G15" authorId="1" shapeId="0" xr:uid="{12A50CB9-8301-433F-BAA9-4D494927F422}">
      <text>
        <t>[Threaded comment]
Your version of Excel allows you to read this threaded comment; however, any edits to it will get removed if the file is opened in a newer version of Excel. Learn more: https://go.microsoft.com/fwlink/?linkid=870924
Comment:
    Select “N/A” if one of the residential options above have been selected</t>
      </text>
    </comment>
    <comment ref="G16" authorId="2" shapeId="0" xr:uid="{4B3E8D9B-78DB-46DD-9145-D9E85F55C1AA}">
      <text>
        <t>[Threaded comment]
Your version of Excel allows you to read this threaded comment; however, any edits to it will get removed if the file is opened in a newer version of Excel. Learn more: https://go.microsoft.com/fwlink/?linkid=870924
Comment:
    If the “New Function” is single family, a duplex, or a townhome, use the SINGLE FAMILY Assessment &amp; Investigation Workbook</t>
      </text>
    </comment>
    <comment ref="G18" authorId="3" shapeId="0" xr:uid="{77BFAAE1-7EAA-4154-ADFD-1DFF3B71AAD5}">
      <text>
        <t>[Threaded comment]
Your version of Excel allows you to read this threaded comment; however, any edits to it will get removed if the file is opened in a newer version of Excel. Learn more: https://go.microsoft.com/fwlink/?linkid=870924
Comment:
    The lower your climate migration score, the better. Visit the PROPUBLICA website for more information.</t>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<sst xmlns="http://schemas.openxmlformats.org/spreadsheetml/2006/main" count="14484" uniqueCount="5741">
  <si>
    <t>General</t>
  </si>
  <si>
    <t>Zip Code:</t>
  </si>
  <si>
    <t>City:</t>
  </si>
  <si>
    <t>Project Address:</t>
  </si>
  <si>
    <t>State:</t>
  </si>
  <si>
    <t>Windows</t>
  </si>
  <si>
    <t>n/a</t>
  </si>
  <si>
    <t>Geometry</t>
  </si>
  <si>
    <t>-</t>
  </si>
  <si>
    <t>Submitter Name:</t>
  </si>
  <si>
    <t>Date</t>
  </si>
  <si>
    <t>Pending</t>
  </si>
  <si>
    <t>[Select Dropdown]</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</si>
  <si>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</si>
  <si>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</si>
  <si>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</si>
  <si>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</si>
  <si>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</si>
  <si>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</si>
  <si>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</si>
  <si>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</si>
  <si>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</si>
  <si>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</si>
  <si>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</si>
  <si>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</si>
  <si>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</si>
  <si>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</si>
  <si>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</si>
  <si>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</si>
  <si>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</si>
  <si>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</si>
  <si>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</si>
  <si>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</si>
  <si>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</si>
  <si>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Baltimore city, MD</t>
  </si>
  <si>
    <t>Massachusetts</t>
  </si>
  <si>
    <t>Michigan</t>
  </si>
  <si>
    <t>Minnesota</t>
  </si>
  <si>
    <t>Mississippi</t>
  </si>
  <si>
    <t>Missouri</t>
  </si>
  <si>
    <t>St. Louis city, MO</t>
  </si>
  <si>
    <t>Montana</t>
  </si>
  <si>
    <t>Yellowstone National Park, MT</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</si>
  <si>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</si>
  <si>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</si>
  <si>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</si>
  <si>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</si>
  <si>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</si>
  <si>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</si>
  <si>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</si>
  <si>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</si>
  <si>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</si>
  <si>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</si>
  <si>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</si>
  <si>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</si>
  <si>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</si>
  <si>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</si>
  <si>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</si>
  <si>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</si>
  <si>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</si>
  <si>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</si>
  <si>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</si>
  <si>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</si>
  <si>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Bedford, VA</t>
  </si>
  <si>
    <t>Fairfax, VA</t>
  </si>
  <si>
    <t>Franklin, VA</t>
  </si>
  <si>
    <t>Richmond, VA</t>
  </si>
  <si>
    <t>Roanoke, VA</t>
  </si>
  <si>
    <t>Alexandria, VA</t>
  </si>
  <si>
    <t>Buena Vista, VA</t>
  </si>
  <si>
    <t>Charlottesville, VA</t>
  </si>
  <si>
    <t>Chesapeake, VA</t>
  </si>
  <si>
    <t>Colonial Heights, VA</t>
  </si>
  <si>
    <t>Covington, VA</t>
  </si>
  <si>
    <t>Danville, VA</t>
  </si>
  <si>
    <t>Emporia, VA</t>
  </si>
  <si>
    <t>Falls Church, VA</t>
  </si>
  <si>
    <t>Fredericksburg, VA</t>
  </si>
  <si>
    <t>Galax, VA</t>
  </si>
  <si>
    <t>Hampton, VA</t>
  </si>
  <si>
    <t>Harrisonburg, VA</t>
  </si>
  <si>
    <t>Hopewell, VA</t>
  </si>
  <si>
    <t>Lexington, VA</t>
  </si>
  <si>
    <t>Lynchburg, VA</t>
  </si>
  <si>
    <t>Manassas, VA</t>
  </si>
  <si>
    <t>Manassas Park, VA</t>
  </si>
  <si>
    <t>Martinsville, VA</t>
  </si>
  <si>
    <t>Newport News, VA</t>
  </si>
  <si>
    <t>Norfolk, VA</t>
  </si>
  <si>
    <t>Norton, VA</t>
  </si>
  <si>
    <t>Petersburg, VA</t>
  </si>
  <si>
    <t>Poquoson, VA</t>
  </si>
  <si>
    <t>Portsmouth, VA</t>
  </si>
  <si>
    <t>Radford, VA</t>
  </si>
  <si>
    <t>Salem, VA</t>
  </si>
  <si>
    <t>Staunton, VA</t>
  </si>
  <si>
    <t>Suffolk, VA</t>
  </si>
  <si>
    <t>Virginia Beach, VA</t>
  </si>
  <si>
    <t>Waynesboro, VA</t>
  </si>
  <si>
    <t>Williamsburg, VA</t>
  </si>
  <si>
    <t>Winchester, VA</t>
  </si>
  <si>
    <t>Washington</t>
  </si>
  <si>
    <t>West Virginia</t>
  </si>
  <si>
    <t>Wisconsin</t>
  </si>
  <si>
    <t>Wyoming</t>
  </si>
  <si>
    <t>Autauga County</t>
  </si>
  <si>
    <t>Baldwin County</t>
  </si>
  <si>
    <t>Barbour County</t>
  </si>
  <si>
    <t>Bibb County</t>
  </si>
  <si>
    <t>Blount County</t>
  </si>
  <si>
    <t>Bullock County</t>
  </si>
  <si>
    <t>Butler County</t>
  </si>
  <si>
    <t>Calhoun County</t>
  </si>
  <si>
    <t>Chambers County</t>
  </si>
  <si>
    <t>Cherokee County</t>
  </si>
  <si>
    <t>Chilton County</t>
  </si>
  <si>
    <t>Choctaw County</t>
  </si>
  <si>
    <t>Clarke County</t>
  </si>
  <si>
    <t>Clay County</t>
  </si>
  <si>
    <t>Cleburne County</t>
  </si>
  <si>
    <t>Coffee County</t>
  </si>
  <si>
    <t>Colbert County</t>
  </si>
  <si>
    <t>Conecuh County</t>
  </si>
  <si>
    <t>Coosa County</t>
  </si>
  <si>
    <t>Covington County</t>
  </si>
  <si>
    <t>Crenshaw County</t>
  </si>
  <si>
    <t>Cullman County</t>
  </si>
  <si>
    <t>Dale County</t>
  </si>
  <si>
    <t>Dallas County</t>
  </si>
  <si>
    <t>DeKalb County</t>
  </si>
  <si>
    <t>Elmore County</t>
  </si>
  <si>
    <t>Escambia County</t>
  </si>
  <si>
    <t>Etowah County</t>
  </si>
  <si>
    <t>Fayette County</t>
  </si>
  <si>
    <t>Franklin County</t>
  </si>
  <si>
    <t>Geneva County</t>
  </si>
  <si>
    <t>Greene County</t>
  </si>
  <si>
    <t>Hale County</t>
  </si>
  <si>
    <t>Henry County</t>
  </si>
  <si>
    <t>Houston County</t>
  </si>
  <si>
    <t>Jackson County</t>
  </si>
  <si>
    <t>Jefferson County</t>
  </si>
  <si>
    <t>Lamar County</t>
  </si>
  <si>
    <t>Lauderdale County</t>
  </si>
  <si>
    <t>Lawrence County</t>
  </si>
  <si>
    <t>Lee County</t>
  </si>
  <si>
    <t>Limestone County</t>
  </si>
  <si>
    <t>Lowndes County</t>
  </si>
  <si>
    <t>Macon County</t>
  </si>
  <si>
    <t>Madison County</t>
  </si>
  <si>
    <t>Marengo County</t>
  </si>
  <si>
    <t>Marion County</t>
  </si>
  <si>
    <t>Marshall County</t>
  </si>
  <si>
    <t>Mobile County</t>
  </si>
  <si>
    <t>Monroe County</t>
  </si>
  <si>
    <t>Montgomery County</t>
  </si>
  <si>
    <t>Morgan County</t>
  </si>
  <si>
    <t>Perry County</t>
  </si>
  <si>
    <t>Pickens County</t>
  </si>
  <si>
    <t>Pike County</t>
  </si>
  <si>
    <t>Randolph County</t>
  </si>
  <si>
    <t>Russell County</t>
  </si>
  <si>
    <t>St Clair County</t>
  </si>
  <si>
    <t>Shelby County</t>
  </si>
  <si>
    <t>Sumter County</t>
  </si>
  <si>
    <t>Talladega County</t>
  </si>
  <si>
    <t>Tallapoosa County</t>
  </si>
  <si>
    <t>Tuscaloosa County</t>
  </si>
  <si>
    <t>Walker County</t>
  </si>
  <si>
    <t>Washington County</t>
  </si>
  <si>
    <t>Wilcox County</t>
  </si>
  <si>
    <t>Winston County</t>
  </si>
  <si>
    <t>Aleutians East Borough</t>
  </si>
  <si>
    <t>Aleutians West Census Area</t>
  </si>
  <si>
    <t>Anchorage Municipality</t>
  </si>
  <si>
    <t>Bethel Census Area</t>
  </si>
  <si>
    <t>Bristol Bay Borough</t>
  </si>
  <si>
    <t>Denali Borough</t>
  </si>
  <si>
    <t>Dillingham Census Area</t>
  </si>
  <si>
    <t>Fairbanks North Star Borough</t>
  </si>
  <si>
    <t>Haines Borough</t>
  </si>
  <si>
    <t>Juneau City and Borough</t>
  </si>
  <si>
    <t>Kenai Peninsula Borough</t>
  </si>
  <si>
    <t>Ketchikan Gateway Borough</t>
  </si>
  <si>
    <t>Kodiak Island Borough</t>
  </si>
  <si>
    <t>Lake and Peninsula Borough</t>
  </si>
  <si>
    <t>Matanuska-Susitna Borough</t>
  </si>
  <si>
    <t>Nome Census Area</t>
  </si>
  <si>
    <t>North Slope Borough</t>
  </si>
  <si>
    <t>Northwest Arctic Borough</t>
  </si>
  <si>
    <t>Prince of Wales-Outer Ketchikan Census Area</t>
  </si>
  <si>
    <t>Sitka City and Borough</t>
  </si>
  <si>
    <t>Skagway Municipality</t>
  </si>
  <si>
    <t>Southeast Fairbanks Census Area</t>
  </si>
  <si>
    <t>Valdez-Cordova Census Area</t>
  </si>
  <si>
    <t>Wade Hampton Census Area</t>
  </si>
  <si>
    <t>Wrangell-Petersburg Census Area</t>
  </si>
  <si>
    <t>Yakutat City and Borough</t>
  </si>
  <si>
    <t>Yukon-Koyukuk Census Area</t>
  </si>
  <si>
    <t>Apache County</t>
  </si>
  <si>
    <t>Cochise County</t>
  </si>
  <si>
    <t>Coconino County</t>
  </si>
  <si>
    <t>Gila County</t>
  </si>
  <si>
    <t>Graham County</t>
  </si>
  <si>
    <t>Greenlee County</t>
  </si>
  <si>
    <t>La Paz County</t>
  </si>
  <si>
    <t>Maricopa County</t>
  </si>
  <si>
    <t>Mohave County</t>
  </si>
  <si>
    <t>Navajo County</t>
  </si>
  <si>
    <t>Pima County</t>
  </si>
  <si>
    <t>Pinal County</t>
  </si>
  <si>
    <t>Santa Cruz County</t>
  </si>
  <si>
    <t>Yavapai County</t>
  </si>
  <si>
    <t>Yuma County</t>
  </si>
  <si>
    <t>Arkansas County</t>
  </si>
  <si>
    <t>Ashley County</t>
  </si>
  <si>
    <t>Baxter County</t>
  </si>
  <si>
    <t>Benton County</t>
  </si>
  <si>
    <t>Boone County</t>
  </si>
  <si>
    <t>Bradley County</t>
  </si>
  <si>
    <t>Carroll County</t>
  </si>
  <si>
    <t>Chicot County</t>
  </si>
  <si>
    <t>Clark County</t>
  </si>
  <si>
    <t>Cleveland County</t>
  </si>
  <si>
    <t>Columbia County</t>
  </si>
  <si>
    <t>Conway County</t>
  </si>
  <si>
    <t>Craighead County</t>
  </si>
  <si>
    <t>Crawford County</t>
  </si>
  <si>
    <t>Crittenden County</t>
  </si>
  <si>
    <t>Cross County</t>
  </si>
  <si>
    <t>Desha County</t>
  </si>
  <si>
    <t>Drew County</t>
  </si>
  <si>
    <t>Faulkner County</t>
  </si>
  <si>
    <t>Fulton County</t>
  </si>
  <si>
    <t>Garland County</t>
  </si>
  <si>
    <t>Grant County</t>
  </si>
  <si>
    <t>Hempstead County</t>
  </si>
  <si>
    <t>Hot Spring County</t>
  </si>
  <si>
    <t>Howard County</t>
  </si>
  <si>
    <t>Independence County</t>
  </si>
  <si>
    <t>Izard County</t>
  </si>
  <si>
    <t>Johnson County</t>
  </si>
  <si>
    <t>Lafayette County</t>
  </si>
  <si>
    <t>Lincoln County</t>
  </si>
  <si>
    <t>Little River County</t>
  </si>
  <si>
    <t>Logan County</t>
  </si>
  <si>
    <t>Lonoke County</t>
  </si>
  <si>
    <t>Miller County</t>
  </si>
  <si>
    <t>Mississippi County</t>
  </si>
  <si>
    <t>Nevada County</t>
  </si>
  <si>
    <t>Newton County</t>
  </si>
  <si>
    <t>Ouachita County</t>
  </si>
  <si>
    <t>Phillips County</t>
  </si>
  <si>
    <t>Poinsett County</t>
  </si>
  <si>
    <t>Polk County</t>
  </si>
  <si>
    <t>Pope County</t>
  </si>
  <si>
    <t>Prairie County</t>
  </si>
  <si>
    <t>Pulaski County</t>
  </si>
  <si>
    <t>St Francis County</t>
  </si>
  <si>
    <t>Saline County</t>
  </si>
  <si>
    <t>Scott County</t>
  </si>
  <si>
    <t>Searcy County</t>
  </si>
  <si>
    <t>Sebastian County</t>
  </si>
  <si>
    <t>Sevier County</t>
  </si>
  <si>
    <t>Sharp County</t>
  </si>
  <si>
    <t>Stone County</t>
  </si>
  <si>
    <t>Union County</t>
  </si>
  <si>
    <t>Van Buren County</t>
  </si>
  <si>
    <t>White County</t>
  </si>
  <si>
    <t>Woodruff County</t>
  </si>
  <si>
    <t>Yell County</t>
  </si>
  <si>
    <t>Alameda County</t>
  </si>
  <si>
    <t>Alpine County</t>
  </si>
  <si>
    <t>Amador County</t>
  </si>
  <si>
    <t>Butte County</t>
  </si>
  <si>
    <t>Calaveras County</t>
  </si>
  <si>
    <t>Colusa County</t>
  </si>
  <si>
    <t>Contra Costa County</t>
  </si>
  <si>
    <t>Del Norte County</t>
  </si>
  <si>
    <t>El Dorado County</t>
  </si>
  <si>
    <t>Fresno County</t>
  </si>
  <si>
    <t>Glenn County</t>
  </si>
  <si>
    <t>Humboldt County</t>
  </si>
  <si>
    <t>Imperial County</t>
  </si>
  <si>
    <t>Inyo County</t>
  </si>
  <si>
    <t>Kern County</t>
  </si>
  <si>
    <t>Kings County</t>
  </si>
  <si>
    <t>Lake County</t>
  </si>
  <si>
    <t>Lassen County</t>
  </si>
  <si>
    <t>Los Angeles County</t>
  </si>
  <si>
    <t>Madera County</t>
  </si>
  <si>
    <t>Marin County</t>
  </si>
  <si>
    <t>Mariposa County</t>
  </si>
  <si>
    <t>Mendocino County</t>
  </si>
  <si>
    <t>Merced County</t>
  </si>
  <si>
    <t>Modoc County</t>
  </si>
  <si>
    <t>Mono County</t>
  </si>
  <si>
    <t>Monterey County</t>
  </si>
  <si>
    <t>Napa County</t>
  </si>
  <si>
    <t>Orange County</t>
  </si>
  <si>
    <t>Placer County</t>
  </si>
  <si>
    <t>Plumas County</t>
  </si>
  <si>
    <t>Riverside County</t>
  </si>
  <si>
    <t>Sacramento County</t>
  </si>
  <si>
    <t>San Benito County</t>
  </si>
  <si>
    <t>San Bernardino County</t>
  </si>
  <si>
    <t>San Diego County</t>
  </si>
  <si>
    <t>San Francisco County</t>
  </si>
  <si>
    <t>San Joaquin County</t>
  </si>
  <si>
    <t>San Luis Obispo County</t>
  </si>
  <si>
    <t>San Mateo County</t>
  </si>
  <si>
    <t>Santa Barbara County</t>
  </si>
  <si>
    <t>Santa Clara County</t>
  </si>
  <si>
    <t>Shasta County</t>
  </si>
  <si>
    <t>Sierra County</t>
  </si>
  <si>
    <t>Siskiyou County</t>
  </si>
  <si>
    <t>Solano County</t>
  </si>
  <si>
    <t>Sonoma County</t>
  </si>
  <si>
    <t>Stanislaus County</t>
  </si>
  <si>
    <t>Sutter County</t>
  </si>
  <si>
    <t>Tehama County</t>
  </si>
  <si>
    <t>Trinity County</t>
  </si>
  <si>
    <t>Tulare County</t>
  </si>
  <si>
    <t>Tuolumne County</t>
  </si>
  <si>
    <t>Ventura County</t>
  </si>
  <si>
    <t>Yolo County</t>
  </si>
  <si>
    <t>Yuba County</t>
  </si>
  <si>
    <t>Adams County</t>
  </si>
  <si>
    <t>Alamosa County</t>
  </si>
  <si>
    <t>Arapahoe County</t>
  </si>
  <si>
    <t>Archuleta County</t>
  </si>
  <si>
    <t>Baca County</t>
  </si>
  <si>
    <t>Bent County</t>
  </si>
  <si>
    <t>Boulder County</t>
  </si>
  <si>
    <t>Broomfield County</t>
  </si>
  <si>
    <t>Chaffee County</t>
  </si>
  <si>
    <t>Cheyenne County</t>
  </si>
  <si>
    <t>Clear Creek County</t>
  </si>
  <si>
    <t>Conejos County</t>
  </si>
  <si>
    <t>Costilla County</t>
  </si>
  <si>
    <t>Crowley County</t>
  </si>
  <si>
    <t>Custer County</t>
  </si>
  <si>
    <t>Delta County</t>
  </si>
  <si>
    <t>Denver County</t>
  </si>
  <si>
    <t>Dolores County</t>
  </si>
  <si>
    <t>Douglas County</t>
  </si>
  <si>
    <t>Eagle County</t>
  </si>
  <si>
    <t>Elbert County</t>
  </si>
  <si>
    <t>El Paso County</t>
  </si>
  <si>
    <t>Fremont County</t>
  </si>
  <si>
    <t>Garfield County</t>
  </si>
  <si>
    <t>Gilpin County</t>
  </si>
  <si>
    <t>Grand County</t>
  </si>
  <si>
    <t>Gunnison County</t>
  </si>
  <si>
    <t>Hinsdale County</t>
  </si>
  <si>
    <t>Huerfano County</t>
  </si>
  <si>
    <t>Kiowa County</t>
  </si>
  <si>
    <t>Kit Carson County</t>
  </si>
  <si>
    <t>La Plata County</t>
  </si>
  <si>
    <t>Larimer County</t>
  </si>
  <si>
    <t>Las Animas County</t>
  </si>
  <si>
    <t>Mesa County</t>
  </si>
  <si>
    <t>Mineral County</t>
  </si>
  <si>
    <t>Moffat County</t>
  </si>
  <si>
    <t>Montezuma County</t>
  </si>
  <si>
    <t>Montrose County</t>
  </si>
  <si>
    <t>Otero County</t>
  </si>
  <si>
    <t>Ouray County</t>
  </si>
  <si>
    <t>Park County</t>
  </si>
  <si>
    <t>Pitkin County</t>
  </si>
  <si>
    <t>Prowers County</t>
  </si>
  <si>
    <t>Pueblo County</t>
  </si>
  <si>
    <t>Rio Blanco County</t>
  </si>
  <si>
    <t>Rio Grande County</t>
  </si>
  <si>
    <t>Routt County</t>
  </si>
  <si>
    <t>Saguache County</t>
  </si>
  <si>
    <t>San Juan County</t>
  </si>
  <si>
    <t>San Miguel County</t>
  </si>
  <si>
    <t>Sedgwick County</t>
  </si>
  <si>
    <t>Summit County</t>
  </si>
  <si>
    <t>Teller County</t>
  </si>
  <si>
    <t>Weld County</t>
  </si>
  <si>
    <t>Fairfield County</t>
  </si>
  <si>
    <t>Hartford County</t>
  </si>
  <si>
    <t>Litchfield County</t>
  </si>
  <si>
    <t>Middlesex County</t>
  </si>
  <si>
    <t>New Haven County</t>
  </si>
  <si>
    <t>New London County</t>
  </si>
  <si>
    <t>Tolland County</t>
  </si>
  <si>
    <t>Windham County</t>
  </si>
  <si>
    <t>Kent County</t>
  </si>
  <si>
    <t>New Castle County</t>
  </si>
  <si>
    <t>Sussex County</t>
  </si>
  <si>
    <t>Alachua County</t>
  </si>
  <si>
    <t>Baker County</t>
  </si>
  <si>
    <t>Bay County</t>
  </si>
  <si>
    <t>Bradford County</t>
  </si>
  <si>
    <t>Brevard County</t>
  </si>
  <si>
    <t>Broward County</t>
  </si>
  <si>
    <t>Charlotte County</t>
  </si>
  <si>
    <t>Citrus County</t>
  </si>
  <si>
    <t>Collier County</t>
  </si>
  <si>
    <t>DeSoto County</t>
  </si>
  <si>
    <t>Dixie County</t>
  </si>
  <si>
    <t>Duval County</t>
  </si>
  <si>
    <t>Flagler County</t>
  </si>
  <si>
    <t>Gadsden County</t>
  </si>
  <si>
    <t>Gilchrist County</t>
  </si>
  <si>
    <t>Glades County</t>
  </si>
  <si>
    <t>Gulf County</t>
  </si>
  <si>
    <t>Hamilton County</t>
  </si>
  <si>
    <t>Hardee County</t>
  </si>
  <si>
    <t>Hendry County</t>
  </si>
  <si>
    <t>Hernando County</t>
  </si>
  <si>
    <t>Highlands County</t>
  </si>
  <si>
    <t>Hillsborough County</t>
  </si>
  <si>
    <t>Holmes County</t>
  </si>
  <si>
    <t>Indian River County</t>
  </si>
  <si>
    <t>Leon County</t>
  </si>
  <si>
    <t>Levy County</t>
  </si>
  <si>
    <t>Liberty County</t>
  </si>
  <si>
    <t>Manatee County</t>
  </si>
  <si>
    <t>Martin County</t>
  </si>
  <si>
    <t>Miami-Dade County</t>
  </si>
  <si>
    <t>Nassau County</t>
  </si>
  <si>
    <t>Okaloosa County</t>
  </si>
  <si>
    <t>Okeechobee County</t>
  </si>
  <si>
    <t>Osceola County</t>
  </si>
  <si>
    <t>Palm Beach County</t>
  </si>
  <si>
    <t>Pasco County</t>
  </si>
  <si>
    <t>Pinellas County</t>
  </si>
  <si>
    <t>Putnam County</t>
  </si>
  <si>
    <t>St Johns County</t>
  </si>
  <si>
    <t>St Lucie County</t>
  </si>
  <si>
    <t>Santa Rosa County</t>
  </si>
  <si>
    <t>Sarasota County</t>
  </si>
  <si>
    <t>Seminole County</t>
  </si>
  <si>
    <t>Suwannee County</t>
  </si>
  <si>
    <t>Taylor County</t>
  </si>
  <si>
    <t>Volusia County</t>
  </si>
  <si>
    <t>Wakulla County</t>
  </si>
  <si>
    <t>Walton County</t>
  </si>
  <si>
    <t>Appling County</t>
  </si>
  <si>
    <t>Atkinson County</t>
  </si>
  <si>
    <t>Bacon County</t>
  </si>
  <si>
    <t>Banks County</t>
  </si>
  <si>
    <t>Barrow County</t>
  </si>
  <si>
    <t>Bartow County</t>
  </si>
  <si>
    <t>Ben Hill County</t>
  </si>
  <si>
    <t>Berrien County</t>
  </si>
  <si>
    <t>Bleckley County</t>
  </si>
  <si>
    <t>Brantley County</t>
  </si>
  <si>
    <t>Brooks County</t>
  </si>
  <si>
    <t>Bryan County</t>
  </si>
  <si>
    <t>Bulloch County</t>
  </si>
  <si>
    <t>Burke County</t>
  </si>
  <si>
    <t>Butts County</t>
  </si>
  <si>
    <t>Camden County</t>
  </si>
  <si>
    <t>Candler County</t>
  </si>
  <si>
    <t>Catoosa County</t>
  </si>
  <si>
    <t>Charlton County</t>
  </si>
  <si>
    <t>Chatham County</t>
  </si>
  <si>
    <t>Chattahoochee County</t>
  </si>
  <si>
    <t>Chattooga County</t>
  </si>
  <si>
    <t>Clayton County</t>
  </si>
  <si>
    <t>Clinch County</t>
  </si>
  <si>
    <t>Cobb County</t>
  </si>
  <si>
    <t>Colquitt County</t>
  </si>
  <si>
    <t>Cook County</t>
  </si>
  <si>
    <t>Coweta County</t>
  </si>
  <si>
    <t>Crisp County</t>
  </si>
  <si>
    <t>Dade County</t>
  </si>
  <si>
    <t>Dawson County</t>
  </si>
  <si>
    <t>Decatur County</t>
  </si>
  <si>
    <t>Dodge County</t>
  </si>
  <si>
    <t>Dooly County</t>
  </si>
  <si>
    <t>Dougherty County</t>
  </si>
  <si>
    <t>Early County</t>
  </si>
  <si>
    <t>Echols County</t>
  </si>
  <si>
    <t>Effingham County</t>
  </si>
  <si>
    <t>Emanuel County</t>
  </si>
  <si>
    <t>Evans County</t>
  </si>
  <si>
    <t>Fannin County</t>
  </si>
  <si>
    <t>Floyd County</t>
  </si>
  <si>
    <t>Forsyth County</t>
  </si>
  <si>
    <t>Gilmer County</t>
  </si>
  <si>
    <t>Glascock County</t>
  </si>
  <si>
    <t>Glynn County</t>
  </si>
  <si>
    <t>Gordon County</t>
  </si>
  <si>
    <t>Grady County</t>
  </si>
  <si>
    <t>Gwinnett County</t>
  </si>
  <si>
    <t>Habersham County</t>
  </si>
  <si>
    <t>Hall County</t>
  </si>
  <si>
    <t>Hancock County</t>
  </si>
  <si>
    <t>Haralson County</t>
  </si>
  <si>
    <t>Harris County</t>
  </si>
  <si>
    <t>Hart County</t>
  </si>
  <si>
    <t>Heard County</t>
  </si>
  <si>
    <t>Irwin County</t>
  </si>
  <si>
    <t>Jasper County</t>
  </si>
  <si>
    <t>Jeff Davis County</t>
  </si>
  <si>
    <t>Jenkins County</t>
  </si>
  <si>
    <t>Jones County</t>
  </si>
  <si>
    <t>Lanier County</t>
  </si>
  <si>
    <t>Laurens County</t>
  </si>
  <si>
    <t>Long County</t>
  </si>
  <si>
    <t>Lumpkin County</t>
  </si>
  <si>
    <t>McDuffie County</t>
  </si>
  <si>
    <t>McIntosh County</t>
  </si>
  <si>
    <t>Meriwether County</t>
  </si>
  <si>
    <t>Mitchell County</t>
  </si>
  <si>
    <t>Murray County</t>
  </si>
  <si>
    <t>Muscogee County</t>
  </si>
  <si>
    <t>Oconee County</t>
  </si>
  <si>
    <t>Oglethorpe County</t>
  </si>
  <si>
    <t>Paulding County</t>
  </si>
  <si>
    <t>Peach County</t>
  </si>
  <si>
    <t>Pierce County</t>
  </si>
  <si>
    <t>Quitman County</t>
  </si>
  <si>
    <t>Rabun County</t>
  </si>
  <si>
    <t>Richmond County</t>
  </si>
  <si>
    <t>Rockdale County</t>
  </si>
  <si>
    <t>Schley County</t>
  </si>
  <si>
    <t>Screven County</t>
  </si>
  <si>
    <t>Spalding County</t>
  </si>
  <si>
    <t>Stephens County</t>
  </si>
  <si>
    <t>Stewart County</t>
  </si>
  <si>
    <t>Talbot County</t>
  </si>
  <si>
    <t>Taliaferro County</t>
  </si>
  <si>
    <t>Tattnall County</t>
  </si>
  <si>
    <t>Telfair County</t>
  </si>
  <si>
    <t>Terrell County</t>
  </si>
  <si>
    <t>Thomas County</t>
  </si>
  <si>
    <t>Tift County</t>
  </si>
  <si>
    <t>Toombs County</t>
  </si>
  <si>
    <t>Towns County</t>
  </si>
  <si>
    <t>Treutlen County</t>
  </si>
  <si>
    <t>Troup County</t>
  </si>
  <si>
    <t>Turner County</t>
  </si>
  <si>
    <t>Twiggs County</t>
  </si>
  <si>
    <t>Upson County</t>
  </si>
  <si>
    <t>Ware County</t>
  </si>
  <si>
    <t>Warren County</t>
  </si>
  <si>
    <t>Wayne County</t>
  </si>
  <si>
    <t>Webster County</t>
  </si>
  <si>
    <t>Wheeler County</t>
  </si>
  <si>
    <t>Whitfield County</t>
  </si>
  <si>
    <t>Wilkes County</t>
  </si>
  <si>
    <t>Wilkinson County</t>
  </si>
  <si>
    <t>Worth County</t>
  </si>
  <si>
    <t>Hawaii County</t>
  </si>
  <si>
    <t>Honolulu County</t>
  </si>
  <si>
    <t>Kalawao County</t>
  </si>
  <si>
    <t>Kauai County</t>
  </si>
  <si>
    <t>Maui County</t>
  </si>
  <si>
    <t>Ada County</t>
  </si>
  <si>
    <t>Bannock County</t>
  </si>
  <si>
    <t>Bear Lake County</t>
  </si>
  <si>
    <t>Benewah County</t>
  </si>
  <si>
    <t>Bingham County</t>
  </si>
  <si>
    <t>Blaine County</t>
  </si>
  <si>
    <t>Boise County</t>
  </si>
  <si>
    <t>Bonner County</t>
  </si>
  <si>
    <t>Bonneville County</t>
  </si>
  <si>
    <t>Boundary County</t>
  </si>
  <si>
    <t>Camas County</t>
  </si>
  <si>
    <t>Canyon County</t>
  </si>
  <si>
    <t>Caribou County</t>
  </si>
  <si>
    <t>Cassia County</t>
  </si>
  <si>
    <t>Clearwater County</t>
  </si>
  <si>
    <t>Gem County</t>
  </si>
  <si>
    <t>Gooding County</t>
  </si>
  <si>
    <t>Idaho County</t>
  </si>
  <si>
    <t>Jerome County</t>
  </si>
  <si>
    <t>Kootenai County</t>
  </si>
  <si>
    <t>Latah County</t>
  </si>
  <si>
    <t>Lemhi County</t>
  </si>
  <si>
    <t>Lewis County</t>
  </si>
  <si>
    <t>Minidoka County</t>
  </si>
  <si>
    <t>Nez Perce County</t>
  </si>
  <si>
    <t>Oneida County</t>
  </si>
  <si>
    <t>Owyhee County</t>
  </si>
  <si>
    <t>Payette County</t>
  </si>
  <si>
    <t>Power County</t>
  </si>
  <si>
    <t>Shoshone County</t>
  </si>
  <si>
    <t>Teton County</t>
  </si>
  <si>
    <t>Twin Falls County</t>
  </si>
  <si>
    <t>Valley County</t>
  </si>
  <si>
    <t>Alexander County</t>
  </si>
  <si>
    <t>Bond County</t>
  </si>
  <si>
    <t>Brown County</t>
  </si>
  <si>
    <t>Bureau County</t>
  </si>
  <si>
    <t>Cass County</t>
  </si>
  <si>
    <t>Champaign County</t>
  </si>
  <si>
    <t>Christian County</t>
  </si>
  <si>
    <t>Clinton County</t>
  </si>
  <si>
    <t>Coles County</t>
  </si>
  <si>
    <t>Cumberland County</t>
  </si>
  <si>
    <t>De Witt County</t>
  </si>
  <si>
    <t>DuPage County</t>
  </si>
  <si>
    <t>Edgar County</t>
  </si>
  <si>
    <t>Edwards County</t>
  </si>
  <si>
    <t>Ford County</t>
  </si>
  <si>
    <t>Gallatin County</t>
  </si>
  <si>
    <t>Grundy County</t>
  </si>
  <si>
    <t>Hardin County</t>
  </si>
  <si>
    <t>Henderson County</t>
  </si>
  <si>
    <t>Iroquois County</t>
  </si>
  <si>
    <t>Jersey County</t>
  </si>
  <si>
    <t>Jo Daviess County</t>
  </si>
  <si>
    <t>Kane County</t>
  </si>
  <si>
    <t>Kankakee County</t>
  </si>
  <si>
    <t>Kendall County</t>
  </si>
  <si>
    <t>Knox County</t>
  </si>
  <si>
    <t>LaSalle County</t>
  </si>
  <si>
    <t>Livingston County</t>
  </si>
  <si>
    <t>McDonough County</t>
  </si>
  <si>
    <t>McHenry County</t>
  </si>
  <si>
    <t>McLean County</t>
  </si>
  <si>
    <t>Macoupin County</t>
  </si>
  <si>
    <t>Mason County</t>
  </si>
  <si>
    <t>Massac County</t>
  </si>
  <si>
    <t>Menard County</t>
  </si>
  <si>
    <t>Mercer County</t>
  </si>
  <si>
    <t>Moultrie County</t>
  </si>
  <si>
    <t>Ogle County</t>
  </si>
  <si>
    <t>Peoria County</t>
  </si>
  <si>
    <t>Piatt County</t>
  </si>
  <si>
    <t>Richland County</t>
  </si>
  <si>
    <t>Rock Island County</t>
  </si>
  <si>
    <t>Sangamon County</t>
  </si>
  <si>
    <t>Schuyler County</t>
  </si>
  <si>
    <t>Stark County</t>
  </si>
  <si>
    <t>Stephenson County</t>
  </si>
  <si>
    <t>Tazewell County</t>
  </si>
  <si>
    <t>Vermilion County</t>
  </si>
  <si>
    <t>Wabash County</t>
  </si>
  <si>
    <t>Whiteside County</t>
  </si>
  <si>
    <t>Will County</t>
  </si>
  <si>
    <t>Williamson County</t>
  </si>
  <si>
    <t>Winnebago County</t>
  </si>
  <si>
    <t>Woodford County</t>
  </si>
  <si>
    <t>Allen County</t>
  </si>
  <si>
    <t>Bartholomew County</t>
  </si>
  <si>
    <t>Blackford County</t>
  </si>
  <si>
    <t>Daviess County</t>
  </si>
  <si>
    <t>Dearborn County</t>
  </si>
  <si>
    <t>Delaware County</t>
  </si>
  <si>
    <t>Dubois County</t>
  </si>
  <si>
    <t>Elkhart County</t>
  </si>
  <si>
    <t>Fountain County</t>
  </si>
  <si>
    <t>Gibson County</t>
  </si>
  <si>
    <t>Harrison County</t>
  </si>
  <si>
    <t>Hendricks County</t>
  </si>
  <si>
    <t>Huntington County</t>
  </si>
  <si>
    <t>Jay County</t>
  </si>
  <si>
    <t>Jennings County</t>
  </si>
  <si>
    <t>Kosciusko County</t>
  </si>
  <si>
    <t>LaGrange County</t>
  </si>
  <si>
    <t>LaPorte County</t>
  </si>
  <si>
    <t>Miami County</t>
  </si>
  <si>
    <t>Noble County</t>
  </si>
  <si>
    <t>Ohio County</t>
  </si>
  <si>
    <t>Owen County</t>
  </si>
  <si>
    <t>Parke County</t>
  </si>
  <si>
    <t>Porter County</t>
  </si>
  <si>
    <t>Posey County</t>
  </si>
  <si>
    <t>Ripley County</t>
  </si>
  <si>
    <t>Rush County</t>
  </si>
  <si>
    <t>St Joseph County</t>
  </si>
  <si>
    <t>Spencer County</t>
  </si>
  <si>
    <t>Starke County</t>
  </si>
  <si>
    <t>Steuben County</t>
  </si>
  <si>
    <t>Sullivan County</t>
  </si>
  <si>
    <t>Switzerland County</t>
  </si>
  <si>
    <t>Tippecanoe County</t>
  </si>
  <si>
    <t>Tipton County</t>
  </si>
  <si>
    <t>Vanderburgh County</t>
  </si>
  <si>
    <t>Vermillion County</t>
  </si>
  <si>
    <t>Vigo County</t>
  </si>
  <si>
    <t>Warrick County</t>
  </si>
  <si>
    <t>Wells County</t>
  </si>
  <si>
    <t>Whitley County</t>
  </si>
  <si>
    <t>Adair County</t>
  </si>
  <si>
    <t>Allamakee County</t>
  </si>
  <si>
    <t>Appanoose County</t>
  </si>
  <si>
    <t>Audubon County</t>
  </si>
  <si>
    <t>Black Hawk County</t>
  </si>
  <si>
    <t>Bremer County</t>
  </si>
  <si>
    <t>Buchanan County</t>
  </si>
  <si>
    <t>Buena Vista County</t>
  </si>
  <si>
    <t>Cedar County</t>
  </si>
  <si>
    <t>Cerro Gordo County</t>
  </si>
  <si>
    <t>Chickasaw County</t>
  </si>
  <si>
    <t>Davis County</t>
  </si>
  <si>
    <t>Des Moines County</t>
  </si>
  <si>
    <t>Dickinson County</t>
  </si>
  <si>
    <t>Dubuque County</t>
  </si>
  <si>
    <t>Emmet County</t>
  </si>
  <si>
    <t>Guthrie County</t>
  </si>
  <si>
    <t>Ida County</t>
  </si>
  <si>
    <t>Iowa County</t>
  </si>
  <si>
    <t>Keokuk County</t>
  </si>
  <si>
    <t>Kossuth County</t>
  </si>
  <si>
    <t>Linn County</t>
  </si>
  <si>
    <t>Louisa County</t>
  </si>
  <si>
    <t>Lucas County</t>
  </si>
  <si>
    <t>Lyon County</t>
  </si>
  <si>
    <t>Mahaska County</t>
  </si>
  <si>
    <t>Mills County</t>
  </si>
  <si>
    <t>Monona County</t>
  </si>
  <si>
    <t>Muscatine County</t>
  </si>
  <si>
    <t>O'Brien County</t>
  </si>
  <si>
    <t>Page County</t>
  </si>
  <si>
    <t>Palo Alto County</t>
  </si>
  <si>
    <t>Plymouth County</t>
  </si>
  <si>
    <t>Pocahontas County</t>
  </si>
  <si>
    <t>Pottawattamie County</t>
  </si>
  <si>
    <t>Poweshiek County</t>
  </si>
  <si>
    <t>Ringgold County</t>
  </si>
  <si>
    <t>Sac County</t>
  </si>
  <si>
    <t>Sioux County</t>
  </si>
  <si>
    <t>Story County</t>
  </si>
  <si>
    <t>Tama County</t>
  </si>
  <si>
    <t>Wapello County</t>
  </si>
  <si>
    <t>Winneshiek County</t>
  </si>
  <si>
    <t>Woodbury County</t>
  </si>
  <si>
    <t>Wright County</t>
  </si>
  <si>
    <t>Anderson County</t>
  </si>
  <si>
    <t>Atchison County</t>
  </si>
  <si>
    <t>Barber County</t>
  </si>
  <si>
    <t>Barton County</t>
  </si>
  <si>
    <t>Bourbon County</t>
  </si>
  <si>
    <t>Chase County</t>
  </si>
  <si>
    <t>Chautauqua County</t>
  </si>
  <si>
    <t>Cloud County</t>
  </si>
  <si>
    <t>Coffey County</t>
  </si>
  <si>
    <t>Comanche County</t>
  </si>
  <si>
    <t>Cowley County</t>
  </si>
  <si>
    <t>Doniphan County</t>
  </si>
  <si>
    <t>Elk County</t>
  </si>
  <si>
    <t>Ellis County</t>
  </si>
  <si>
    <t>Ellsworth County</t>
  </si>
  <si>
    <t>Finney County</t>
  </si>
  <si>
    <t>Geary County</t>
  </si>
  <si>
    <t>Gove County</t>
  </si>
  <si>
    <t>Gray County</t>
  </si>
  <si>
    <t>Greeley County</t>
  </si>
  <si>
    <t>Greenwood County</t>
  </si>
  <si>
    <t>Harper County</t>
  </si>
  <si>
    <t>Harvey County</t>
  </si>
  <si>
    <t>Haskell County</t>
  </si>
  <si>
    <t>Hodgeman County</t>
  </si>
  <si>
    <t>Jewell County</t>
  </si>
  <si>
    <t>Kearny County</t>
  </si>
  <si>
    <t>Kingman County</t>
  </si>
  <si>
    <t>Labette County</t>
  </si>
  <si>
    <t>Lane County</t>
  </si>
  <si>
    <t>Leavenworth County</t>
  </si>
  <si>
    <t>McPherson County</t>
  </si>
  <si>
    <t>Meade County</t>
  </si>
  <si>
    <t>Morris County</t>
  </si>
  <si>
    <t>Morton County</t>
  </si>
  <si>
    <t>Nemaha County</t>
  </si>
  <si>
    <t>Neosho County</t>
  </si>
  <si>
    <t>Ness County</t>
  </si>
  <si>
    <t>Norton County</t>
  </si>
  <si>
    <t>Osage County</t>
  </si>
  <si>
    <t>Osborne County</t>
  </si>
  <si>
    <t>Ottawa County</t>
  </si>
  <si>
    <t>Pawnee County</t>
  </si>
  <si>
    <t>Pottawatomie County</t>
  </si>
  <si>
    <t>Pratt County</t>
  </si>
  <si>
    <t>Rawlins County</t>
  </si>
  <si>
    <t>Reno County</t>
  </si>
  <si>
    <t>Republic County</t>
  </si>
  <si>
    <t>Rice County</t>
  </si>
  <si>
    <t>Riley County</t>
  </si>
  <si>
    <t>Rooks County</t>
  </si>
  <si>
    <t>Seward County</t>
  </si>
  <si>
    <t>Shawnee County</t>
  </si>
  <si>
    <t>Sheridan County</t>
  </si>
  <si>
    <t>Sherman County</t>
  </si>
  <si>
    <t>Smith County</t>
  </si>
  <si>
    <t>Stafford County</t>
  </si>
  <si>
    <t>Stanton County</t>
  </si>
  <si>
    <t>Stevens County</t>
  </si>
  <si>
    <t>Sumner County</t>
  </si>
  <si>
    <t>Trego County</t>
  </si>
  <si>
    <t>Wabaunsee County</t>
  </si>
  <si>
    <t>Wallace County</t>
  </si>
  <si>
    <t>Wichita County</t>
  </si>
  <si>
    <t>Wilson County</t>
  </si>
  <si>
    <t>Woodson County</t>
  </si>
  <si>
    <t>Wyandotte County</t>
  </si>
  <si>
    <t>Ballard County</t>
  </si>
  <si>
    <t>Barren County</t>
  </si>
  <si>
    <t>Bath County</t>
  </si>
  <si>
    <t>Bell County</t>
  </si>
  <si>
    <t>Boyd County</t>
  </si>
  <si>
    <t>Boyle County</t>
  </si>
  <si>
    <t>Bracken County</t>
  </si>
  <si>
    <t>Breathitt County</t>
  </si>
  <si>
    <t>Breckinridge County</t>
  </si>
  <si>
    <t>Bullitt County</t>
  </si>
  <si>
    <t>Caldwell County</t>
  </si>
  <si>
    <t>Calloway County</t>
  </si>
  <si>
    <t>Campbell County</t>
  </si>
  <si>
    <t>Carlisle County</t>
  </si>
  <si>
    <t>Carter County</t>
  </si>
  <si>
    <t>Casey County</t>
  </si>
  <si>
    <t>Edmonson County</t>
  </si>
  <si>
    <t>Elliott County</t>
  </si>
  <si>
    <t>Estill County</t>
  </si>
  <si>
    <t>Fleming County</t>
  </si>
  <si>
    <t>Garrard County</t>
  </si>
  <si>
    <t>Graves County</t>
  </si>
  <si>
    <t>Grayson County</t>
  </si>
  <si>
    <t>Green County</t>
  </si>
  <si>
    <t>Greenup County</t>
  </si>
  <si>
    <t>Harlan County</t>
  </si>
  <si>
    <t>Hickman County</t>
  </si>
  <si>
    <t>Hopkins County</t>
  </si>
  <si>
    <t>Jessamine County</t>
  </si>
  <si>
    <t>Kenton County</t>
  </si>
  <si>
    <t>Knott County</t>
  </si>
  <si>
    <t>Larue County</t>
  </si>
  <si>
    <t>Laurel County</t>
  </si>
  <si>
    <t>Leslie County</t>
  </si>
  <si>
    <t>Letcher County</t>
  </si>
  <si>
    <t>McCracken County</t>
  </si>
  <si>
    <t>McCreary County</t>
  </si>
  <si>
    <t>Magoffin County</t>
  </si>
  <si>
    <t>Menifee County</t>
  </si>
  <si>
    <t>Metcalfe County</t>
  </si>
  <si>
    <t>Muhlenberg County</t>
  </si>
  <si>
    <t>Nelson County</t>
  </si>
  <si>
    <t>Nicholas County</t>
  </si>
  <si>
    <t>Oldham County</t>
  </si>
  <si>
    <t>Owsley County</t>
  </si>
  <si>
    <t>Pendleton County</t>
  </si>
  <si>
    <t>Powell County</t>
  </si>
  <si>
    <t>Robertson County</t>
  </si>
  <si>
    <t>Rockcastle County</t>
  </si>
  <si>
    <t>Rowan County</t>
  </si>
  <si>
    <t>Simpson County</t>
  </si>
  <si>
    <t>Todd County</t>
  </si>
  <si>
    <t>Trigg County</t>
  </si>
  <si>
    <t>Trimble County</t>
  </si>
  <si>
    <t>Wolfe County</t>
  </si>
  <si>
    <t>Acadia Parish</t>
  </si>
  <si>
    <t>Allen Parish</t>
  </si>
  <si>
    <t>Ascension Parish</t>
  </si>
  <si>
    <t>Assumption Parish</t>
  </si>
  <si>
    <t>Avoyelles Parish</t>
  </si>
  <si>
    <t>Beauregard Parish</t>
  </si>
  <si>
    <t>Bienville Parish</t>
  </si>
  <si>
    <t>Bossier Parish</t>
  </si>
  <si>
    <t>Caddo Parish</t>
  </si>
  <si>
    <t>Calcasieu Parish</t>
  </si>
  <si>
    <t>Caldwell Parish</t>
  </si>
  <si>
    <t>Cameron Parish</t>
  </si>
  <si>
    <t>Catahoula Parish</t>
  </si>
  <si>
    <t>Claiborne Parish</t>
  </si>
  <si>
    <t>Concordia Parish</t>
  </si>
  <si>
    <t>De Soto Parish</t>
  </si>
  <si>
    <t>East Baton Rouge Parish</t>
  </si>
  <si>
    <t>East Carroll Parish</t>
  </si>
  <si>
    <t>East Feliciana Parish</t>
  </si>
  <si>
    <t>Evangeline Parish</t>
  </si>
  <si>
    <t>Franklin Parish</t>
  </si>
  <si>
    <t>Grant Parish</t>
  </si>
  <si>
    <t>Iberia Parish</t>
  </si>
  <si>
    <t>Iberville Parish</t>
  </si>
  <si>
    <t>Jackson Parish</t>
  </si>
  <si>
    <t>Jefferson Parish</t>
  </si>
  <si>
    <t>Jefferson Davis Parish</t>
  </si>
  <si>
    <t>Lafayette Parish</t>
  </si>
  <si>
    <t>Lafourche Parish</t>
  </si>
  <si>
    <t>La Salle Parish</t>
  </si>
  <si>
    <t>Lincoln Parish</t>
  </si>
  <si>
    <t>Livingston Parish</t>
  </si>
  <si>
    <t>Madison Parish</t>
  </si>
  <si>
    <t>Morehouse Parish</t>
  </si>
  <si>
    <t>Natchitoches Parish</t>
  </si>
  <si>
    <t>Orleans Parish</t>
  </si>
  <si>
    <t>Ouachita Parish</t>
  </si>
  <si>
    <t>Plaquemines Parish</t>
  </si>
  <si>
    <t>Pointe Coupee Parish</t>
  </si>
  <si>
    <t>Rapides Parish</t>
  </si>
  <si>
    <t>Red River Parish</t>
  </si>
  <si>
    <t>Richland Parish</t>
  </si>
  <si>
    <t>Sabine Parish</t>
  </si>
  <si>
    <t>St Bernard Parish</t>
  </si>
  <si>
    <t>St Charles Parish</t>
  </si>
  <si>
    <t>St Helena Parish</t>
  </si>
  <si>
    <t>St James Parish</t>
  </si>
  <si>
    <t>St John the Baptist Parish</t>
  </si>
  <si>
    <t>St Landry Parish</t>
  </si>
  <si>
    <t>St Martin Parish</t>
  </si>
  <si>
    <t>St Mary Parish</t>
  </si>
  <si>
    <t>St Tammany Parish</t>
  </si>
  <si>
    <t>Tangipahoa Parish</t>
  </si>
  <si>
    <t>Tensas Parish</t>
  </si>
  <si>
    <t>Terrebonne Parish</t>
  </si>
  <si>
    <t>Union Parish</t>
  </si>
  <si>
    <t>Vermilion Parish</t>
  </si>
  <si>
    <t>Vernon Parish</t>
  </si>
  <si>
    <t>Washington Parish</t>
  </si>
  <si>
    <t>Webster Parish</t>
  </si>
  <si>
    <t>West Baton Rouge Parish</t>
  </si>
  <si>
    <t>West Carroll Parish</t>
  </si>
  <si>
    <t>West Feliciana Parish</t>
  </si>
  <si>
    <t>Winn Parish</t>
  </si>
  <si>
    <t>Androscoggin County</t>
  </si>
  <si>
    <t>Aroostook County</t>
  </si>
  <si>
    <t>Kennebec County</t>
  </si>
  <si>
    <t>Oxford County</t>
  </si>
  <si>
    <t>Penobscot County</t>
  </si>
  <si>
    <t>Piscataquis County</t>
  </si>
  <si>
    <t>Sagadahoc County</t>
  </si>
  <si>
    <t>Somerset County</t>
  </si>
  <si>
    <t>Waldo County</t>
  </si>
  <si>
    <t>York County</t>
  </si>
  <si>
    <t>Allegany County</t>
  </si>
  <si>
    <t>Anne Arundel County</t>
  </si>
  <si>
    <t>Baltimore County</t>
  </si>
  <si>
    <t>Calvert County</t>
  </si>
  <si>
    <t>Caroline County</t>
  </si>
  <si>
    <t>Cecil County</t>
  </si>
  <si>
    <t>Charles County</t>
  </si>
  <si>
    <t>Dorchester County</t>
  </si>
  <si>
    <t>Frederick County</t>
  </si>
  <si>
    <t>Garrett County</t>
  </si>
  <si>
    <t>Harford County</t>
  </si>
  <si>
    <t>Prince George's County</t>
  </si>
  <si>
    <t>Queen Anne's County</t>
  </si>
  <si>
    <t>St Mary's County</t>
  </si>
  <si>
    <t>Wicomico County</t>
  </si>
  <si>
    <t>Worcester County</t>
  </si>
  <si>
    <t>Baltimore city</t>
  </si>
  <si>
    <t>Barnstable County</t>
  </si>
  <si>
    <t>Berkshire County</t>
  </si>
  <si>
    <t>Bristol County</t>
  </si>
  <si>
    <t>Dukes County</t>
  </si>
  <si>
    <t>Essex County</t>
  </si>
  <si>
    <t>Hampden County</t>
  </si>
  <si>
    <t>Hampshire County</t>
  </si>
  <si>
    <t>Nantucket County</t>
  </si>
  <si>
    <t>Norfolk County</t>
  </si>
  <si>
    <t>Suffolk County</t>
  </si>
  <si>
    <t>Alcona County</t>
  </si>
  <si>
    <t>Alger County</t>
  </si>
  <si>
    <t>Allegan County</t>
  </si>
  <si>
    <t>Alpena County</t>
  </si>
  <si>
    <t>Antrim County</t>
  </si>
  <si>
    <t>Arenac County</t>
  </si>
  <si>
    <t>Baraga County</t>
  </si>
  <si>
    <t>Barry County</t>
  </si>
  <si>
    <t>Benzie County</t>
  </si>
  <si>
    <t>Branch County</t>
  </si>
  <si>
    <t>Charlevoix County</t>
  </si>
  <si>
    <t>Cheboygan County</t>
  </si>
  <si>
    <t>Chippewa County</t>
  </si>
  <si>
    <t>Clare County</t>
  </si>
  <si>
    <t>Eaton County</t>
  </si>
  <si>
    <t>Genesee County</t>
  </si>
  <si>
    <t>Gladwin County</t>
  </si>
  <si>
    <t>Gogebic County</t>
  </si>
  <si>
    <t>Grand Traverse County</t>
  </si>
  <si>
    <t>Gratiot County</t>
  </si>
  <si>
    <t>Hillsdale County</t>
  </si>
  <si>
    <t>Houghton County</t>
  </si>
  <si>
    <t>Huron County</t>
  </si>
  <si>
    <t>Ingham County</t>
  </si>
  <si>
    <t>Ionia County</t>
  </si>
  <si>
    <t>Iosco County</t>
  </si>
  <si>
    <t>Iron County</t>
  </si>
  <si>
    <t>Isabella County</t>
  </si>
  <si>
    <t>Kalamazoo County</t>
  </si>
  <si>
    <t>Kalkaska County</t>
  </si>
  <si>
    <t>Keweenaw County</t>
  </si>
  <si>
    <t>Lapeer County</t>
  </si>
  <si>
    <t>Leelanau County</t>
  </si>
  <si>
    <t>Lenawee County</t>
  </si>
  <si>
    <t>Luce County</t>
  </si>
  <si>
    <t>Mackinac County</t>
  </si>
  <si>
    <t>Macomb County</t>
  </si>
  <si>
    <t>Manistee County</t>
  </si>
  <si>
    <t>Marquette County</t>
  </si>
  <si>
    <t>Mecosta County</t>
  </si>
  <si>
    <t>Menominee County</t>
  </si>
  <si>
    <t>Midland County</t>
  </si>
  <si>
    <t>Missaukee County</t>
  </si>
  <si>
    <t>Montcalm County</t>
  </si>
  <si>
    <t>Montmorency County</t>
  </si>
  <si>
    <t>Muskegon County</t>
  </si>
  <si>
    <t>Newaygo County</t>
  </si>
  <si>
    <t>Oakland County</t>
  </si>
  <si>
    <t>Oceana County</t>
  </si>
  <si>
    <t>Ogemaw County</t>
  </si>
  <si>
    <t>Ontonagon County</t>
  </si>
  <si>
    <t>Oscoda County</t>
  </si>
  <si>
    <t>Otsego County</t>
  </si>
  <si>
    <t>Presque Isle County</t>
  </si>
  <si>
    <t>Roscommon County</t>
  </si>
  <si>
    <t>Saginaw County</t>
  </si>
  <si>
    <t>Sanilac County</t>
  </si>
  <si>
    <t>Schoolcraft County</t>
  </si>
  <si>
    <t>Shiawassee County</t>
  </si>
  <si>
    <t>Tuscola County</t>
  </si>
  <si>
    <t>Washtenaw County</t>
  </si>
  <si>
    <t>Wexford County</t>
  </si>
  <si>
    <t>Aitkin County</t>
  </si>
  <si>
    <t>Anoka County</t>
  </si>
  <si>
    <t>Becker County</t>
  </si>
  <si>
    <t>Beltrami County</t>
  </si>
  <si>
    <t>Big Stone County</t>
  </si>
  <si>
    <t>Blue Earth County</t>
  </si>
  <si>
    <t>Carlton County</t>
  </si>
  <si>
    <t>Carver County</t>
  </si>
  <si>
    <t>Chisago County</t>
  </si>
  <si>
    <t>Cottonwood County</t>
  </si>
  <si>
    <t>Crow Wing County</t>
  </si>
  <si>
    <t>Dakota County</t>
  </si>
  <si>
    <t>Faribault County</t>
  </si>
  <si>
    <t>Fillmore County</t>
  </si>
  <si>
    <t>Freeborn County</t>
  </si>
  <si>
    <t>Goodhue County</t>
  </si>
  <si>
    <t>Hennepin County</t>
  </si>
  <si>
    <t>Hubbard County</t>
  </si>
  <si>
    <t>Isanti County</t>
  </si>
  <si>
    <t>Itasca County</t>
  </si>
  <si>
    <t>Kanabec County</t>
  </si>
  <si>
    <t>Kandiyohi County</t>
  </si>
  <si>
    <t>Kittson County</t>
  </si>
  <si>
    <t>Koochiching County</t>
  </si>
  <si>
    <t>Lac qui Parle County</t>
  </si>
  <si>
    <t>Lake of the Woods County</t>
  </si>
  <si>
    <t>Le Sueur County</t>
  </si>
  <si>
    <t>McLeod County</t>
  </si>
  <si>
    <t>Mahnomen County</t>
  </si>
  <si>
    <t>Meeker County</t>
  </si>
  <si>
    <t>Mille Lacs County</t>
  </si>
  <si>
    <t>Morrison County</t>
  </si>
  <si>
    <t>Mower County</t>
  </si>
  <si>
    <t>Nicollet County</t>
  </si>
  <si>
    <t>Nobles County</t>
  </si>
  <si>
    <t>Norman County</t>
  </si>
  <si>
    <t>Olmsted County</t>
  </si>
  <si>
    <t>Otter Tail County</t>
  </si>
  <si>
    <t>Pennington County</t>
  </si>
  <si>
    <t>Pine County</t>
  </si>
  <si>
    <t>Pipestone County</t>
  </si>
  <si>
    <t>Ramsey County</t>
  </si>
  <si>
    <t>Red Lake County</t>
  </si>
  <si>
    <t>Redwood County</t>
  </si>
  <si>
    <t>Renville County</t>
  </si>
  <si>
    <t>Rock County</t>
  </si>
  <si>
    <t>Roseau County</t>
  </si>
  <si>
    <t>St Louis County</t>
  </si>
  <si>
    <t>Sherburne County</t>
  </si>
  <si>
    <t>Sibley County</t>
  </si>
  <si>
    <t>Stearns County</t>
  </si>
  <si>
    <t>Steele County</t>
  </si>
  <si>
    <t>Swift County</t>
  </si>
  <si>
    <t>Traverse County</t>
  </si>
  <si>
    <t>Wabasha County</t>
  </si>
  <si>
    <t>Wadena County</t>
  </si>
  <si>
    <t>Waseca County</t>
  </si>
  <si>
    <t>Watonwan County</t>
  </si>
  <si>
    <t>Wilkin County</t>
  </si>
  <si>
    <t>Winona County</t>
  </si>
  <si>
    <t>Yellow Medicine County</t>
  </si>
  <si>
    <t>Alcorn County</t>
  </si>
  <si>
    <t>Amite County</t>
  </si>
  <si>
    <t>Attala County</t>
  </si>
  <si>
    <t>Bolivar County</t>
  </si>
  <si>
    <t>Claiborne County</t>
  </si>
  <si>
    <t>Coahoma County</t>
  </si>
  <si>
    <t>Copiah County</t>
  </si>
  <si>
    <t>Forrest County</t>
  </si>
  <si>
    <t>George County</t>
  </si>
  <si>
    <t>Grenada County</t>
  </si>
  <si>
    <t>Hinds County</t>
  </si>
  <si>
    <t>Humphreys County</t>
  </si>
  <si>
    <t>Issaquena County</t>
  </si>
  <si>
    <t>Itawamba County</t>
  </si>
  <si>
    <t>Jefferson Davis County</t>
  </si>
  <si>
    <t>Kemper County</t>
  </si>
  <si>
    <t>Leake County</t>
  </si>
  <si>
    <t>Leflore County</t>
  </si>
  <si>
    <t>Neshoba County</t>
  </si>
  <si>
    <t>Noxubee County</t>
  </si>
  <si>
    <t>Oktibbeha County</t>
  </si>
  <si>
    <t>Panola County</t>
  </si>
  <si>
    <t>Pearl River County</t>
  </si>
  <si>
    <t>Pontotoc County</t>
  </si>
  <si>
    <t>Prentiss County</t>
  </si>
  <si>
    <t>Rankin County</t>
  </si>
  <si>
    <t>Sharkey County</t>
  </si>
  <si>
    <t>Sunflower County</t>
  </si>
  <si>
    <t>Tallahatchie County</t>
  </si>
  <si>
    <t>Tate County</t>
  </si>
  <si>
    <t>Tippah County</t>
  </si>
  <si>
    <t>Tishomingo County</t>
  </si>
  <si>
    <t>Tunica County</t>
  </si>
  <si>
    <t>Walthall County</t>
  </si>
  <si>
    <t>Yalobusha County</t>
  </si>
  <si>
    <t>Yazoo County</t>
  </si>
  <si>
    <t>Andrew County</t>
  </si>
  <si>
    <t>Audrain County</t>
  </si>
  <si>
    <t>Bates County</t>
  </si>
  <si>
    <t>Bollinger County</t>
  </si>
  <si>
    <t>Callaway County</t>
  </si>
  <si>
    <t>Cape Girardeau County</t>
  </si>
  <si>
    <t>Chariton County</t>
  </si>
  <si>
    <t>Cole County</t>
  </si>
  <si>
    <t>Cooper County</t>
  </si>
  <si>
    <t>Dent County</t>
  </si>
  <si>
    <t>Dunklin County</t>
  </si>
  <si>
    <t>Gasconade County</t>
  </si>
  <si>
    <t>Gentry County</t>
  </si>
  <si>
    <t>Hickory County</t>
  </si>
  <si>
    <t>Holt County</t>
  </si>
  <si>
    <t>Howell County</t>
  </si>
  <si>
    <t>Laclede County</t>
  </si>
  <si>
    <t>McDonald County</t>
  </si>
  <si>
    <t>Maries County</t>
  </si>
  <si>
    <t>Moniteau County</t>
  </si>
  <si>
    <t>New Madrid County</t>
  </si>
  <si>
    <t>Nodaway County</t>
  </si>
  <si>
    <t>Oregon County</t>
  </si>
  <si>
    <t>Ozark County</t>
  </si>
  <si>
    <t>Pemiscot County</t>
  </si>
  <si>
    <t>Pettis County</t>
  </si>
  <si>
    <t>Phelps County</t>
  </si>
  <si>
    <t>Platte County</t>
  </si>
  <si>
    <t>Ralls County</t>
  </si>
  <si>
    <t>Ray County</t>
  </si>
  <si>
    <t>Reynolds County</t>
  </si>
  <si>
    <t>St Charles County</t>
  </si>
  <si>
    <t>Ste Genevieve County</t>
  </si>
  <si>
    <t>St Francois County</t>
  </si>
  <si>
    <t>Scotland County</t>
  </si>
  <si>
    <t>Shannon County</t>
  </si>
  <si>
    <t>Stoddard County</t>
  </si>
  <si>
    <t>Taney County</t>
  </si>
  <si>
    <t>Texas County</t>
  </si>
  <si>
    <t>Vernon County</t>
  </si>
  <si>
    <t>St Louis city</t>
  </si>
  <si>
    <t>Beaverhead County</t>
  </si>
  <si>
    <t>Big Horn County</t>
  </si>
  <si>
    <t>Broadwater County</t>
  </si>
  <si>
    <t>Carbon County</t>
  </si>
  <si>
    <t>Cascade County</t>
  </si>
  <si>
    <t>Chouteau County</t>
  </si>
  <si>
    <t>Daniels County</t>
  </si>
  <si>
    <t>Deer Lodge County</t>
  </si>
  <si>
    <t>Fallon County</t>
  </si>
  <si>
    <t>Fergus County</t>
  </si>
  <si>
    <t>Flathead County</t>
  </si>
  <si>
    <t>Glacier County</t>
  </si>
  <si>
    <t>Golden Valley County</t>
  </si>
  <si>
    <t>Granite County</t>
  </si>
  <si>
    <t>Hill County</t>
  </si>
  <si>
    <t>Judith Basin County</t>
  </si>
  <si>
    <t>Lewis and Clark County</t>
  </si>
  <si>
    <t>McCone County</t>
  </si>
  <si>
    <t>Meagher County</t>
  </si>
  <si>
    <t>Missoula County</t>
  </si>
  <si>
    <t>Musselshell County</t>
  </si>
  <si>
    <t>Petroleum County</t>
  </si>
  <si>
    <t>Pondera County</t>
  </si>
  <si>
    <t>Powder River County</t>
  </si>
  <si>
    <t>Ravalli County</t>
  </si>
  <si>
    <t>Roosevelt County</t>
  </si>
  <si>
    <t>Rosebud County</t>
  </si>
  <si>
    <t>Sanders County</t>
  </si>
  <si>
    <t>Silver Bow County</t>
  </si>
  <si>
    <t>Stillwater County</t>
  </si>
  <si>
    <t>Sweet Grass County</t>
  </si>
  <si>
    <t>Toole County</t>
  </si>
  <si>
    <t>Treasure County</t>
  </si>
  <si>
    <t>Wheatland County</t>
  </si>
  <si>
    <t>Wibaux County</t>
  </si>
  <si>
    <t>Yellowstone County</t>
  </si>
  <si>
    <t>Antelope County</t>
  </si>
  <si>
    <t>Arthur County</t>
  </si>
  <si>
    <t>Banner County</t>
  </si>
  <si>
    <t>Box Butte County</t>
  </si>
  <si>
    <t>Buffalo County</t>
  </si>
  <si>
    <t>Burt County</t>
  </si>
  <si>
    <t>Cherry County</t>
  </si>
  <si>
    <t>Colfax County</t>
  </si>
  <si>
    <t>Cuming County</t>
  </si>
  <si>
    <t>Dawes County</t>
  </si>
  <si>
    <t>Deuel County</t>
  </si>
  <si>
    <t>Dixon County</t>
  </si>
  <si>
    <t>Dundy County</t>
  </si>
  <si>
    <t>Frontier County</t>
  </si>
  <si>
    <t>Furnas County</t>
  </si>
  <si>
    <t>Gage County</t>
  </si>
  <si>
    <t>Garden County</t>
  </si>
  <si>
    <t>Gosper County</t>
  </si>
  <si>
    <t>Hayes County</t>
  </si>
  <si>
    <t>Hitchcock County</t>
  </si>
  <si>
    <t>Hooker County</t>
  </si>
  <si>
    <t>Kearney County</t>
  </si>
  <si>
    <t>Keith County</t>
  </si>
  <si>
    <t>Keya Paha County</t>
  </si>
  <si>
    <t>Kimball County</t>
  </si>
  <si>
    <t>Lancaster County</t>
  </si>
  <si>
    <t>Loup County</t>
  </si>
  <si>
    <t>Merrick County</t>
  </si>
  <si>
    <t>Morrill County</t>
  </si>
  <si>
    <t>Nance County</t>
  </si>
  <si>
    <t>Nuckolls County</t>
  </si>
  <si>
    <t>Otoe County</t>
  </si>
  <si>
    <t>Perkins County</t>
  </si>
  <si>
    <t>Red Willow County</t>
  </si>
  <si>
    <t>Richardson County</t>
  </si>
  <si>
    <t>Sarpy County</t>
  </si>
  <si>
    <t>Saunders County</t>
  </si>
  <si>
    <t>Scotts Bluff County</t>
  </si>
  <si>
    <t>Thayer County</t>
  </si>
  <si>
    <t>Thurston County</t>
  </si>
  <si>
    <t>Churchill County</t>
  </si>
  <si>
    <t>Elko County</t>
  </si>
  <si>
    <t>Esmeralda County</t>
  </si>
  <si>
    <t>Eureka County</t>
  </si>
  <si>
    <t>Lander County</t>
  </si>
  <si>
    <t>Nye County</t>
  </si>
  <si>
    <t>Pershing County</t>
  </si>
  <si>
    <t>Storey County</t>
  </si>
  <si>
    <t>Washoe County</t>
  </si>
  <si>
    <t>White Pine County</t>
  </si>
  <si>
    <t>Carson City</t>
  </si>
  <si>
    <t>Belknap County</t>
  </si>
  <si>
    <t>Cheshire County</t>
  </si>
  <si>
    <t>Coos County</t>
  </si>
  <si>
    <t>Grafton County</t>
  </si>
  <si>
    <t>Merrimack County</t>
  </si>
  <si>
    <t>Rockingham County</t>
  </si>
  <si>
    <t>Strafford County</t>
  </si>
  <si>
    <t>Atlantic County</t>
  </si>
  <si>
    <t>Bergen County</t>
  </si>
  <si>
    <t>Burlington County</t>
  </si>
  <si>
    <t>Cape May County</t>
  </si>
  <si>
    <t>Gloucester County</t>
  </si>
  <si>
    <t>Hudson County</t>
  </si>
  <si>
    <t>Hunterdon County</t>
  </si>
  <si>
    <t>Monmouth County</t>
  </si>
  <si>
    <t>Ocean County</t>
  </si>
  <si>
    <t>Passaic County</t>
  </si>
  <si>
    <t>Salem County</t>
  </si>
  <si>
    <t>Bernalillo County</t>
  </si>
  <si>
    <t>Catron County</t>
  </si>
  <si>
    <t>Chaves County</t>
  </si>
  <si>
    <t>Cibola County</t>
  </si>
  <si>
    <t>Curry County</t>
  </si>
  <si>
    <t>De Baca County</t>
  </si>
  <si>
    <t>Dona Ana County</t>
  </si>
  <si>
    <t>Eddy County</t>
  </si>
  <si>
    <t>Guadalupe County</t>
  </si>
  <si>
    <t>Harding County</t>
  </si>
  <si>
    <t>Hidalgo County</t>
  </si>
  <si>
    <t>Lea County</t>
  </si>
  <si>
    <t>Los Alamos County</t>
  </si>
  <si>
    <t>Luna County</t>
  </si>
  <si>
    <t>McKinley County</t>
  </si>
  <si>
    <t>Mora County</t>
  </si>
  <si>
    <t>Quay County</t>
  </si>
  <si>
    <t>Rio Arriba County</t>
  </si>
  <si>
    <t>Sandoval County</t>
  </si>
  <si>
    <t>Santa Fe County</t>
  </si>
  <si>
    <t>Socorro County</t>
  </si>
  <si>
    <t>Taos County</t>
  </si>
  <si>
    <t>Torrance County</t>
  </si>
  <si>
    <t>Valencia County</t>
  </si>
  <si>
    <t>Albany County</t>
  </si>
  <si>
    <t>Bronx County</t>
  </si>
  <si>
    <t>Broome County</t>
  </si>
  <si>
    <t>Cattaraugus County</t>
  </si>
  <si>
    <t>Cayuga County</t>
  </si>
  <si>
    <t>Chemung County</t>
  </si>
  <si>
    <t>Chenango County</t>
  </si>
  <si>
    <t>Cortland County</t>
  </si>
  <si>
    <t>Dutchess County</t>
  </si>
  <si>
    <t>Erie County</t>
  </si>
  <si>
    <t>Herkimer County</t>
  </si>
  <si>
    <t>New York County</t>
  </si>
  <si>
    <t>Niagara County</t>
  </si>
  <si>
    <t>Onondaga County</t>
  </si>
  <si>
    <t>Ontario County</t>
  </si>
  <si>
    <t>Orleans County</t>
  </si>
  <si>
    <t>Oswego County</t>
  </si>
  <si>
    <t>Queens County</t>
  </si>
  <si>
    <t>Rensselaer County</t>
  </si>
  <si>
    <t>Rockland County</t>
  </si>
  <si>
    <t>St Lawrence County</t>
  </si>
  <si>
    <t>Saratoga County</t>
  </si>
  <si>
    <t>Schenectady County</t>
  </si>
  <si>
    <t>Schoharie County</t>
  </si>
  <si>
    <t>Seneca County</t>
  </si>
  <si>
    <t>Tioga County</t>
  </si>
  <si>
    <t>Tompkins County</t>
  </si>
  <si>
    <t>Ulster County</t>
  </si>
  <si>
    <t>Westchester County</t>
  </si>
  <si>
    <t>Wyoming County</t>
  </si>
  <si>
    <t>Yates County</t>
  </si>
  <si>
    <t>Alamance County</t>
  </si>
  <si>
    <t>Alleghany County</t>
  </si>
  <si>
    <t>Anson County</t>
  </si>
  <si>
    <t>Ashe County</t>
  </si>
  <si>
    <t>Avery County</t>
  </si>
  <si>
    <t>Beaufort County</t>
  </si>
  <si>
    <t>Bertie County</t>
  </si>
  <si>
    <t>Bladen County</t>
  </si>
  <si>
    <t>Brunswick County</t>
  </si>
  <si>
    <t>Buncombe County</t>
  </si>
  <si>
    <t>Cabarrus County</t>
  </si>
  <si>
    <t>Carteret County</t>
  </si>
  <si>
    <t>Caswell County</t>
  </si>
  <si>
    <t>Catawba County</t>
  </si>
  <si>
    <t>Chowan County</t>
  </si>
  <si>
    <t>Columbus County</t>
  </si>
  <si>
    <t>Craven County</t>
  </si>
  <si>
    <t>Currituck County</t>
  </si>
  <si>
    <t>Dare County</t>
  </si>
  <si>
    <t>Davidson County</t>
  </si>
  <si>
    <t>Davie County</t>
  </si>
  <si>
    <t>Duplin County</t>
  </si>
  <si>
    <t>Durham County</t>
  </si>
  <si>
    <t>Edgecombe County</t>
  </si>
  <si>
    <t>Gaston County</t>
  </si>
  <si>
    <t>Gates County</t>
  </si>
  <si>
    <t>Granville County</t>
  </si>
  <si>
    <t>Guilford County</t>
  </si>
  <si>
    <t>Halifax County</t>
  </si>
  <si>
    <t>Harnett County</t>
  </si>
  <si>
    <t>Haywood County</t>
  </si>
  <si>
    <t>Hertford County</t>
  </si>
  <si>
    <t>Hoke County</t>
  </si>
  <si>
    <t>Hyde County</t>
  </si>
  <si>
    <t>Iredell County</t>
  </si>
  <si>
    <t>Johnston County</t>
  </si>
  <si>
    <t>Lenoir County</t>
  </si>
  <si>
    <t>McDowell County</t>
  </si>
  <si>
    <t>Mecklenburg County</t>
  </si>
  <si>
    <t>Moore County</t>
  </si>
  <si>
    <t>Nash County</t>
  </si>
  <si>
    <t>New Hanover County</t>
  </si>
  <si>
    <t>Northampton County</t>
  </si>
  <si>
    <t>Onslow County</t>
  </si>
  <si>
    <t>Pamlico County</t>
  </si>
  <si>
    <t>Pasquotank County</t>
  </si>
  <si>
    <t>Pender County</t>
  </si>
  <si>
    <t>Perquimans County</t>
  </si>
  <si>
    <t>Person County</t>
  </si>
  <si>
    <t>Pitt County</t>
  </si>
  <si>
    <t>Robeson County</t>
  </si>
  <si>
    <t>Rutherford County</t>
  </si>
  <si>
    <t>Sampson County</t>
  </si>
  <si>
    <t>Stanly County</t>
  </si>
  <si>
    <t>Stokes County</t>
  </si>
  <si>
    <t>Surry County</t>
  </si>
  <si>
    <t>Swain County</t>
  </si>
  <si>
    <t>Transylvania County</t>
  </si>
  <si>
    <t>Tyrrell County</t>
  </si>
  <si>
    <t>Vance County</t>
  </si>
  <si>
    <t>Wake County</t>
  </si>
  <si>
    <t>Watauga County</t>
  </si>
  <si>
    <t>Yadkin County</t>
  </si>
  <si>
    <t>Yancey County</t>
  </si>
  <si>
    <t>Barnes County</t>
  </si>
  <si>
    <t>Benson County</t>
  </si>
  <si>
    <t>Billings County</t>
  </si>
  <si>
    <t>Bottineau County</t>
  </si>
  <si>
    <t>Bowman County</t>
  </si>
  <si>
    <t>Burleigh County</t>
  </si>
  <si>
    <t>Cavalier County</t>
  </si>
  <si>
    <t>Dickey County</t>
  </si>
  <si>
    <t>Divide County</t>
  </si>
  <si>
    <t>Dunn County</t>
  </si>
  <si>
    <t>Emmons County</t>
  </si>
  <si>
    <t>Foster County</t>
  </si>
  <si>
    <t>Grand Forks County</t>
  </si>
  <si>
    <t>Griggs County</t>
  </si>
  <si>
    <t>Hettinger County</t>
  </si>
  <si>
    <t>Kidder County</t>
  </si>
  <si>
    <t>LaMoure County</t>
  </si>
  <si>
    <t>McKenzie County</t>
  </si>
  <si>
    <t>Mountrail County</t>
  </si>
  <si>
    <t>Oliver County</t>
  </si>
  <si>
    <t>Pembina County</t>
  </si>
  <si>
    <t>Ransom County</t>
  </si>
  <si>
    <t>Rolette County</t>
  </si>
  <si>
    <t>Sargent County</t>
  </si>
  <si>
    <t>Slope County</t>
  </si>
  <si>
    <t>Stutsman County</t>
  </si>
  <si>
    <t>Towner County</t>
  </si>
  <si>
    <t>Traill County</t>
  </si>
  <si>
    <t>Walsh County</t>
  </si>
  <si>
    <t>Ward County</t>
  </si>
  <si>
    <t>Williams County</t>
  </si>
  <si>
    <t>Ashland County</t>
  </si>
  <si>
    <t>Ashtabula County</t>
  </si>
  <si>
    <t>Athens County</t>
  </si>
  <si>
    <t>Auglaize County</t>
  </si>
  <si>
    <t>Belmont County</t>
  </si>
  <si>
    <t>Clermont County</t>
  </si>
  <si>
    <t>Columbiana County</t>
  </si>
  <si>
    <t>Coshocton County</t>
  </si>
  <si>
    <t>Cuyahoga County</t>
  </si>
  <si>
    <t>Darke County</t>
  </si>
  <si>
    <t>Defiance County</t>
  </si>
  <si>
    <t>Gallia County</t>
  </si>
  <si>
    <t>Geauga County</t>
  </si>
  <si>
    <t>Guernsey County</t>
  </si>
  <si>
    <t>Highland County</t>
  </si>
  <si>
    <t>Hocking County</t>
  </si>
  <si>
    <t>Licking County</t>
  </si>
  <si>
    <t>Lorain County</t>
  </si>
  <si>
    <t>Mahoning County</t>
  </si>
  <si>
    <t>Medina County</t>
  </si>
  <si>
    <t>Meigs County</t>
  </si>
  <si>
    <t>Morrow County</t>
  </si>
  <si>
    <t>Muskingum County</t>
  </si>
  <si>
    <t>Pickaway County</t>
  </si>
  <si>
    <t>Portage County</t>
  </si>
  <si>
    <t>Preble County</t>
  </si>
  <si>
    <t>Ross County</t>
  </si>
  <si>
    <t>Sandusky County</t>
  </si>
  <si>
    <t>Scioto County</t>
  </si>
  <si>
    <t>Trumbull County</t>
  </si>
  <si>
    <t>Tuscarawas County</t>
  </si>
  <si>
    <t>Van Wert County</t>
  </si>
  <si>
    <t>Vinton County</t>
  </si>
  <si>
    <t>Wood County</t>
  </si>
  <si>
    <t>Wyandot County</t>
  </si>
  <si>
    <t>Alfalfa County</t>
  </si>
  <si>
    <t>Atoka County</t>
  </si>
  <si>
    <t>Beaver County</t>
  </si>
  <si>
    <t>Beckham County</t>
  </si>
  <si>
    <t>Caddo County</t>
  </si>
  <si>
    <t>Canadian County</t>
  </si>
  <si>
    <t>Cimarron County</t>
  </si>
  <si>
    <t>Coal County</t>
  </si>
  <si>
    <t>Cotton County</t>
  </si>
  <si>
    <t>Craig County</t>
  </si>
  <si>
    <t>Creek County</t>
  </si>
  <si>
    <t>Dewey County</t>
  </si>
  <si>
    <t>Garvin County</t>
  </si>
  <si>
    <t>Greer County</t>
  </si>
  <si>
    <t>Harmon County</t>
  </si>
  <si>
    <t>Hughes County</t>
  </si>
  <si>
    <t>Kay County</t>
  </si>
  <si>
    <t>Kingfisher County</t>
  </si>
  <si>
    <t>Latimer County</t>
  </si>
  <si>
    <t>Le Flore County</t>
  </si>
  <si>
    <t>Love County</t>
  </si>
  <si>
    <t>McClain County</t>
  </si>
  <si>
    <t>McCurtain County</t>
  </si>
  <si>
    <t>Major County</t>
  </si>
  <si>
    <t>Mayes County</t>
  </si>
  <si>
    <t>Muskogee County</t>
  </si>
  <si>
    <t>Nowata County</t>
  </si>
  <si>
    <t>Okfuskee County</t>
  </si>
  <si>
    <t>Oklahoma County</t>
  </si>
  <si>
    <t>Okmulgee County</t>
  </si>
  <si>
    <t>Payne County</t>
  </si>
  <si>
    <t>Pittsburg County</t>
  </si>
  <si>
    <t>Pushmataha County</t>
  </si>
  <si>
    <t>Roger Mills County</t>
  </si>
  <si>
    <t>Rogers County</t>
  </si>
  <si>
    <t>Sequoyah County</t>
  </si>
  <si>
    <t>Tillman County</t>
  </si>
  <si>
    <t>Tulsa County</t>
  </si>
  <si>
    <t>Wagoner County</t>
  </si>
  <si>
    <t>Washita County</t>
  </si>
  <si>
    <t>Woods County</t>
  </si>
  <si>
    <t>Woodward County</t>
  </si>
  <si>
    <t>Clackamas County</t>
  </si>
  <si>
    <t>Clatsop County</t>
  </si>
  <si>
    <t>Crook County</t>
  </si>
  <si>
    <t>Deschutes County</t>
  </si>
  <si>
    <t>Gilliam County</t>
  </si>
  <si>
    <t>Harney County</t>
  </si>
  <si>
    <t>Hood River County</t>
  </si>
  <si>
    <t>Josephine County</t>
  </si>
  <si>
    <t>Klamath County</t>
  </si>
  <si>
    <t>Malheur County</t>
  </si>
  <si>
    <t>Multnomah County</t>
  </si>
  <si>
    <t>Tillamook County</t>
  </si>
  <si>
    <t>Umatilla County</t>
  </si>
  <si>
    <t>Wallowa County</t>
  </si>
  <si>
    <t>Wasco County</t>
  </si>
  <si>
    <t>Yamhill County</t>
  </si>
  <si>
    <t>Allegheny County</t>
  </si>
  <si>
    <t>Armstrong County</t>
  </si>
  <si>
    <t>Bedford County</t>
  </si>
  <si>
    <t>Berks County</t>
  </si>
  <si>
    <t>Blair County</t>
  </si>
  <si>
    <t>Bucks County</t>
  </si>
  <si>
    <t>Cambria County</t>
  </si>
  <si>
    <t>Cameron County</t>
  </si>
  <si>
    <t>Centre County</t>
  </si>
  <si>
    <t>Chester County</t>
  </si>
  <si>
    <t>Clarion County</t>
  </si>
  <si>
    <t>Clearfield County</t>
  </si>
  <si>
    <t>Dauphin County</t>
  </si>
  <si>
    <t>Forest County</t>
  </si>
  <si>
    <t>Huntingdon County</t>
  </si>
  <si>
    <t>Indiana County</t>
  </si>
  <si>
    <t>Juniata County</t>
  </si>
  <si>
    <t>Lackawanna County</t>
  </si>
  <si>
    <t>Lebanon County</t>
  </si>
  <si>
    <t>Lehigh County</t>
  </si>
  <si>
    <t>Luzerne County</t>
  </si>
  <si>
    <t>Lycoming County</t>
  </si>
  <si>
    <t>McKean County</t>
  </si>
  <si>
    <t>Mifflin County</t>
  </si>
  <si>
    <t>Montour County</t>
  </si>
  <si>
    <t>Northumberland County</t>
  </si>
  <si>
    <t>Philadelphia County</t>
  </si>
  <si>
    <t>Potter County</t>
  </si>
  <si>
    <t>Schuylkill County</t>
  </si>
  <si>
    <t>Snyder County</t>
  </si>
  <si>
    <t>Susquehanna County</t>
  </si>
  <si>
    <t>Venango County</t>
  </si>
  <si>
    <t>Westmoreland County</t>
  </si>
  <si>
    <t>Newport County</t>
  </si>
  <si>
    <t>Providence County</t>
  </si>
  <si>
    <t>Abbeville County</t>
  </si>
  <si>
    <t>Aiken County</t>
  </si>
  <si>
    <t>Allendale County</t>
  </si>
  <si>
    <t>Bamberg County</t>
  </si>
  <si>
    <t>Barnwell County</t>
  </si>
  <si>
    <t>Berkeley County</t>
  </si>
  <si>
    <t>Charleston County</t>
  </si>
  <si>
    <t>Chesterfield County</t>
  </si>
  <si>
    <t>Clarendon County</t>
  </si>
  <si>
    <t>Colleton County</t>
  </si>
  <si>
    <t>Darlington County</t>
  </si>
  <si>
    <t>Dillon County</t>
  </si>
  <si>
    <t>Edgefield County</t>
  </si>
  <si>
    <t>Florence County</t>
  </si>
  <si>
    <t>Georgetown County</t>
  </si>
  <si>
    <t>Greenville County</t>
  </si>
  <si>
    <t>Hampton County</t>
  </si>
  <si>
    <t>Horry County</t>
  </si>
  <si>
    <t>Kershaw County</t>
  </si>
  <si>
    <t>Lexington County</t>
  </si>
  <si>
    <t>McCormick County</t>
  </si>
  <si>
    <t>Marlboro County</t>
  </si>
  <si>
    <t>Newberry County</t>
  </si>
  <si>
    <t>Orangeburg County</t>
  </si>
  <si>
    <t>Saluda County</t>
  </si>
  <si>
    <t>Spartanburg County</t>
  </si>
  <si>
    <t>Williamsburg County</t>
  </si>
  <si>
    <t>Aurora County</t>
  </si>
  <si>
    <t>Beadle County</t>
  </si>
  <si>
    <t>Bennett County</t>
  </si>
  <si>
    <t>Bon Homme County</t>
  </si>
  <si>
    <t>Brookings County</t>
  </si>
  <si>
    <t>Brule County</t>
  </si>
  <si>
    <t>Charles Mix County</t>
  </si>
  <si>
    <t>Codington County</t>
  </si>
  <si>
    <t>Corson County</t>
  </si>
  <si>
    <t>Davison County</t>
  </si>
  <si>
    <t>Day County</t>
  </si>
  <si>
    <t>Edmunds County</t>
  </si>
  <si>
    <t>Fall River County</t>
  </si>
  <si>
    <t>Faulk County</t>
  </si>
  <si>
    <t>Gregory County</t>
  </si>
  <si>
    <t>Haakon County</t>
  </si>
  <si>
    <t>Hamlin County</t>
  </si>
  <si>
    <t>Hand County</t>
  </si>
  <si>
    <t>Hanson County</t>
  </si>
  <si>
    <t>Hutchinson County</t>
  </si>
  <si>
    <t>Jerauld County</t>
  </si>
  <si>
    <t>Kingsbury County</t>
  </si>
  <si>
    <t>Lyman County</t>
  </si>
  <si>
    <t>McCook County</t>
  </si>
  <si>
    <t>Mellette County</t>
  </si>
  <si>
    <t>Miner County</t>
  </si>
  <si>
    <t>Minnehaha County</t>
  </si>
  <si>
    <t>Moody County</t>
  </si>
  <si>
    <t>Roberts County</t>
  </si>
  <si>
    <t>Sanborn County</t>
  </si>
  <si>
    <t>Spink County</t>
  </si>
  <si>
    <t>Stanley County</t>
  </si>
  <si>
    <t>Sully County</t>
  </si>
  <si>
    <t>Tripp County</t>
  </si>
  <si>
    <t>Walworth County</t>
  </si>
  <si>
    <t>Yankton County</t>
  </si>
  <si>
    <t>Ziebach County</t>
  </si>
  <si>
    <t>Bledsoe County</t>
  </si>
  <si>
    <t>Cannon County</t>
  </si>
  <si>
    <t>Cheatham County</t>
  </si>
  <si>
    <t>Cocke County</t>
  </si>
  <si>
    <t>Crockett County</t>
  </si>
  <si>
    <t>Dickson County</t>
  </si>
  <si>
    <t>Dyer County</t>
  </si>
  <si>
    <t>Fentress County</t>
  </si>
  <si>
    <t>Giles County</t>
  </si>
  <si>
    <t>Grainger County</t>
  </si>
  <si>
    <t>Hamblen County</t>
  </si>
  <si>
    <t>Hardeman County</t>
  </si>
  <si>
    <t>Hawkins County</t>
  </si>
  <si>
    <t>Loudon County</t>
  </si>
  <si>
    <t>McMinn County</t>
  </si>
  <si>
    <t>McNairy County</t>
  </si>
  <si>
    <t>Maury County</t>
  </si>
  <si>
    <t>Obion County</t>
  </si>
  <si>
    <t>Overton County</t>
  </si>
  <si>
    <t>Pickett County</t>
  </si>
  <si>
    <t>Rhea County</t>
  </si>
  <si>
    <t>Roane County</t>
  </si>
  <si>
    <t>Sequatchie County</t>
  </si>
  <si>
    <t>Trousdale County</t>
  </si>
  <si>
    <t>Unicoi County</t>
  </si>
  <si>
    <t>Weakley County</t>
  </si>
  <si>
    <t>Andrews County</t>
  </si>
  <si>
    <t>Angelina County</t>
  </si>
  <si>
    <t>Aransas County</t>
  </si>
  <si>
    <t>Archer County</t>
  </si>
  <si>
    <t>Atascosa County</t>
  </si>
  <si>
    <t>Austin County</t>
  </si>
  <si>
    <t>Bailey County</t>
  </si>
  <si>
    <t>Bandera County</t>
  </si>
  <si>
    <t>Bastrop County</t>
  </si>
  <si>
    <t>Baylor County</t>
  </si>
  <si>
    <t>Bee County</t>
  </si>
  <si>
    <t>Bexar County</t>
  </si>
  <si>
    <t>Blanco County</t>
  </si>
  <si>
    <t>Borden County</t>
  </si>
  <si>
    <t>Bosque County</t>
  </si>
  <si>
    <t>Bowie County</t>
  </si>
  <si>
    <t>Brazoria County</t>
  </si>
  <si>
    <t>Brazos County</t>
  </si>
  <si>
    <t>Brewster County</t>
  </si>
  <si>
    <t>Briscoe County</t>
  </si>
  <si>
    <t>Burleson County</t>
  </si>
  <si>
    <t>Burnet County</t>
  </si>
  <si>
    <t>Callahan County</t>
  </si>
  <si>
    <t>Camp County</t>
  </si>
  <si>
    <t>Carson County</t>
  </si>
  <si>
    <t>Castro County</t>
  </si>
  <si>
    <t>Childress County</t>
  </si>
  <si>
    <t>Cochran County</t>
  </si>
  <si>
    <t>Coke County</t>
  </si>
  <si>
    <t>Coleman County</t>
  </si>
  <si>
    <t>Collin County</t>
  </si>
  <si>
    <t>Collingsworth County</t>
  </si>
  <si>
    <t>Colorado County</t>
  </si>
  <si>
    <t>Comal County</t>
  </si>
  <si>
    <t>Concho County</t>
  </si>
  <si>
    <t>Cooke County</t>
  </si>
  <si>
    <t>Coryell County</t>
  </si>
  <si>
    <t>Cottle County</t>
  </si>
  <si>
    <t>Crane County</t>
  </si>
  <si>
    <t>Crosby County</t>
  </si>
  <si>
    <t>Culberson County</t>
  </si>
  <si>
    <t>Dallam County</t>
  </si>
  <si>
    <t>Deaf Smith County</t>
  </si>
  <si>
    <t>Denton County</t>
  </si>
  <si>
    <t>DeWitt County</t>
  </si>
  <si>
    <t>Dickens County</t>
  </si>
  <si>
    <t>Dimmit County</t>
  </si>
  <si>
    <t>Donley County</t>
  </si>
  <si>
    <t>Eastland County</t>
  </si>
  <si>
    <t>Ector County</t>
  </si>
  <si>
    <t>Erath County</t>
  </si>
  <si>
    <t>Falls County</t>
  </si>
  <si>
    <t>Fisher County</t>
  </si>
  <si>
    <t>Foard County</t>
  </si>
  <si>
    <t>Fort Bend County</t>
  </si>
  <si>
    <t>Freestone County</t>
  </si>
  <si>
    <t>Frio County</t>
  </si>
  <si>
    <t>Gaines County</t>
  </si>
  <si>
    <t>Galveston County</t>
  </si>
  <si>
    <t>Garza County</t>
  </si>
  <si>
    <t>Gillespie County</t>
  </si>
  <si>
    <t>Glasscock County</t>
  </si>
  <si>
    <t>Goliad County</t>
  </si>
  <si>
    <t>Gonzales County</t>
  </si>
  <si>
    <t>Gregg County</t>
  </si>
  <si>
    <t>Grimes County</t>
  </si>
  <si>
    <t>Hansford County</t>
  </si>
  <si>
    <t>Hartley County</t>
  </si>
  <si>
    <t>Hays County</t>
  </si>
  <si>
    <t>Hemphill County</t>
  </si>
  <si>
    <t>Hockley County</t>
  </si>
  <si>
    <t>Hood County</t>
  </si>
  <si>
    <t>Hudspeth County</t>
  </si>
  <si>
    <t>Hunt County</t>
  </si>
  <si>
    <t>Irion County</t>
  </si>
  <si>
    <t>Jack County</t>
  </si>
  <si>
    <t>Jim Hogg County</t>
  </si>
  <si>
    <t>Jim Wells County</t>
  </si>
  <si>
    <t>Karnes County</t>
  </si>
  <si>
    <t>Kaufman County</t>
  </si>
  <si>
    <t>Kenedy County</t>
  </si>
  <si>
    <t>Kerr County</t>
  </si>
  <si>
    <t>Kimble County</t>
  </si>
  <si>
    <t>King County</t>
  </si>
  <si>
    <t>Kinney County</t>
  </si>
  <si>
    <t>Kleberg County</t>
  </si>
  <si>
    <t>Lamb County</t>
  </si>
  <si>
    <t>Lampasas County</t>
  </si>
  <si>
    <t>La Salle County</t>
  </si>
  <si>
    <t>Lavaca County</t>
  </si>
  <si>
    <t>Lipscomb County</t>
  </si>
  <si>
    <t>Live Oak County</t>
  </si>
  <si>
    <t>Llano County</t>
  </si>
  <si>
    <t>Loving County</t>
  </si>
  <si>
    <t>Lubbock County</t>
  </si>
  <si>
    <t>Lynn County</t>
  </si>
  <si>
    <t>McCulloch County</t>
  </si>
  <si>
    <t>McLennan County</t>
  </si>
  <si>
    <t>McMullen County</t>
  </si>
  <si>
    <t>Matagorda County</t>
  </si>
  <si>
    <t>Maverick County</t>
  </si>
  <si>
    <t>Milam County</t>
  </si>
  <si>
    <t>Montague County</t>
  </si>
  <si>
    <t>Motley County</t>
  </si>
  <si>
    <t>Nacogdoches County</t>
  </si>
  <si>
    <t>Navarro County</t>
  </si>
  <si>
    <t>Nolan County</t>
  </si>
  <si>
    <t>Nueces County</t>
  </si>
  <si>
    <t>Ochiltree County</t>
  </si>
  <si>
    <t>Palo Pinto County</t>
  </si>
  <si>
    <t>Parker County</t>
  </si>
  <si>
    <t>Parmer County</t>
  </si>
  <si>
    <t>Pecos County</t>
  </si>
  <si>
    <t>Presidio County</t>
  </si>
  <si>
    <t>Rains County</t>
  </si>
  <si>
    <t>Randall County</t>
  </si>
  <si>
    <t>Reagan County</t>
  </si>
  <si>
    <t>Real County</t>
  </si>
  <si>
    <t>Red River County</t>
  </si>
  <si>
    <t>Reeves County</t>
  </si>
  <si>
    <t>Refugio County</t>
  </si>
  <si>
    <t>Rockwall County</t>
  </si>
  <si>
    <t>Runnels County</t>
  </si>
  <si>
    <t>Rusk County</t>
  </si>
  <si>
    <t>Sabine County</t>
  </si>
  <si>
    <t>San Augustine County</t>
  </si>
  <si>
    <t>San Jacinto County</t>
  </si>
  <si>
    <t>San Patricio County</t>
  </si>
  <si>
    <t>San Saba County</t>
  </si>
  <si>
    <t>Schleicher County</t>
  </si>
  <si>
    <t>Scurry County</t>
  </si>
  <si>
    <t>Shackelford County</t>
  </si>
  <si>
    <t>Somervell County</t>
  </si>
  <si>
    <t>Starr County</t>
  </si>
  <si>
    <t>Sterling County</t>
  </si>
  <si>
    <t>Stonewall County</t>
  </si>
  <si>
    <t>Sutton County</t>
  </si>
  <si>
    <t>Swisher County</t>
  </si>
  <si>
    <t>Tarrant County</t>
  </si>
  <si>
    <t>Terry County</t>
  </si>
  <si>
    <t>Throckmorton County</t>
  </si>
  <si>
    <t>Titus County</t>
  </si>
  <si>
    <t>Tom Green County</t>
  </si>
  <si>
    <t>Travis County</t>
  </si>
  <si>
    <t>Tyler County</t>
  </si>
  <si>
    <t>Upshur County</t>
  </si>
  <si>
    <t>Upton County</t>
  </si>
  <si>
    <t>Uvalde County</t>
  </si>
  <si>
    <t>Val Verde County</t>
  </si>
  <si>
    <t>Van Zandt County</t>
  </si>
  <si>
    <t>Victoria County</t>
  </si>
  <si>
    <t>Waller County</t>
  </si>
  <si>
    <t>Webb County</t>
  </si>
  <si>
    <t>Wharton County</t>
  </si>
  <si>
    <t>Wilbarger County</t>
  </si>
  <si>
    <t>Willacy County</t>
  </si>
  <si>
    <t>Winkler County</t>
  </si>
  <si>
    <t>Wise County</t>
  </si>
  <si>
    <t>Yoakum County</t>
  </si>
  <si>
    <t>Young County</t>
  </si>
  <si>
    <t>Zapata County</t>
  </si>
  <si>
    <t>Zavala County</t>
  </si>
  <si>
    <t>Box Elder County</t>
  </si>
  <si>
    <t>Cache County</t>
  </si>
  <si>
    <t>Daggett County</t>
  </si>
  <si>
    <t>Duchesne County</t>
  </si>
  <si>
    <t>Emery County</t>
  </si>
  <si>
    <t>Juab County</t>
  </si>
  <si>
    <t>Millard County</t>
  </si>
  <si>
    <t>Piute County</t>
  </si>
  <si>
    <t>Rich County</t>
  </si>
  <si>
    <t>Salt Lake County</t>
  </si>
  <si>
    <t>Sanpete County</t>
  </si>
  <si>
    <t>Tooele County</t>
  </si>
  <si>
    <t>Uintah County</t>
  </si>
  <si>
    <t>Utah County</t>
  </si>
  <si>
    <t>Wasatch County</t>
  </si>
  <si>
    <t>Weber County</t>
  </si>
  <si>
    <t>Addison County</t>
  </si>
  <si>
    <t>Bennington County</t>
  </si>
  <si>
    <t>Caledonia County</t>
  </si>
  <si>
    <t>Chittenden County</t>
  </si>
  <si>
    <t>Grand Isle County</t>
  </si>
  <si>
    <t>Lamoille County</t>
  </si>
  <si>
    <t>Rutland County</t>
  </si>
  <si>
    <t>Windsor County</t>
  </si>
  <si>
    <t>Accomack County</t>
  </si>
  <si>
    <t>Albemarle County</t>
  </si>
  <si>
    <t>Amelia County</t>
  </si>
  <si>
    <t>Amherst County</t>
  </si>
  <si>
    <t>Appomattox County</t>
  </si>
  <si>
    <t>Arlington County</t>
  </si>
  <si>
    <t>Augusta County</t>
  </si>
  <si>
    <t>Bland County</t>
  </si>
  <si>
    <t>Botetourt County</t>
  </si>
  <si>
    <t>Buckingham County</t>
  </si>
  <si>
    <t>Charles City County</t>
  </si>
  <si>
    <t>Culpeper County</t>
  </si>
  <si>
    <t>Dickenson County</t>
  </si>
  <si>
    <t>Dinwiddie County</t>
  </si>
  <si>
    <t>Fairfax County</t>
  </si>
  <si>
    <t>Fauquier County</t>
  </si>
  <si>
    <t>Fluvanna County</t>
  </si>
  <si>
    <t>Goochland County</t>
  </si>
  <si>
    <t>Greensville County</t>
  </si>
  <si>
    <t>Hanover County</t>
  </si>
  <si>
    <t>Henrico County</t>
  </si>
  <si>
    <t>Isle of Wight County</t>
  </si>
  <si>
    <t>James City County</t>
  </si>
  <si>
    <t>King and Queen County</t>
  </si>
  <si>
    <t>King George County</t>
  </si>
  <si>
    <t>King William County</t>
  </si>
  <si>
    <t>Loudoun County</t>
  </si>
  <si>
    <t>Lunenburg County</t>
  </si>
  <si>
    <t>Mathews County</t>
  </si>
  <si>
    <t>New Kent County</t>
  </si>
  <si>
    <t>Nottoway County</t>
  </si>
  <si>
    <t>Patrick County</t>
  </si>
  <si>
    <t>Pittsylvania County</t>
  </si>
  <si>
    <t>Powhatan County</t>
  </si>
  <si>
    <t>Prince Edward County</t>
  </si>
  <si>
    <t>Prince George County</t>
  </si>
  <si>
    <t>Prince William County</t>
  </si>
  <si>
    <t>Rappahannock County</t>
  </si>
  <si>
    <t>Roanoke County</t>
  </si>
  <si>
    <t>Rockbridge County</t>
  </si>
  <si>
    <t>Shenandoah County</t>
  </si>
  <si>
    <t>Smyth County</t>
  </si>
  <si>
    <t>Southampton County</t>
  </si>
  <si>
    <t>Spotsylvania County</t>
  </si>
  <si>
    <t>Wythe County</t>
  </si>
  <si>
    <t>Asotin County</t>
  </si>
  <si>
    <t>Chelan County</t>
  </si>
  <si>
    <t>Clallam County</t>
  </si>
  <si>
    <t>Cowlitz County</t>
  </si>
  <si>
    <t>Ferry County</t>
  </si>
  <si>
    <t>Grays Harbor County</t>
  </si>
  <si>
    <t>Island County</t>
  </si>
  <si>
    <t>Kitsap County</t>
  </si>
  <si>
    <t>Kittitas County</t>
  </si>
  <si>
    <t>Klickitat County</t>
  </si>
  <si>
    <t>Okanogan County</t>
  </si>
  <si>
    <t>Pacific County</t>
  </si>
  <si>
    <t>Pend Oreille County</t>
  </si>
  <si>
    <t>Skagit County</t>
  </si>
  <si>
    <t>Skamania County</t>
  </si>
  <si>
    <t>Snohomish County</t>
  </si>
  <si>
    <t>Spokane County</t>
  </si>
  <si>
    <t>Wahkiakum County</t>
  </si>
  <si>
    <t>Walla Walla County</t>
  </si>
  <si>
    <t>Whatcom County</t>
  </si>
  <si>
    <t>Whitman County</t>
  </si>
  <si>
    <t>Yakima County</t>
  </si>
  <si>
    <t>Braxton County</t>
  </si>
  <si>
    <t>Brooke County</t>
  </si>
  <si>
    <t>Cabell County</t>
  </si>
  <si>
    <t>Doddridge County</t>
  </si>
  <si>
    <t>Greenbrier County</t>
  </si>
  <si>
    <t>Hardy County</t>
  </si>
  <si>
    <t>Kanawha County</t>
  </si>
  <si>
    <t>Mingo County</t>
  </si>
  <si>
    <t>Monongalia County</t>
  </si>
  <si>
    <t>Pleasants County</t>
  </si>
  <si>
    <t>Preston County</t>
  </si>
  <si>
    <t>Raleigh County</t>
  </si>
  <si>
    <t>Ritchie County</t>
  </si>
  <si>
    <t>Summers County</t>
  </si>
  <si>
    <t>Tucker County</t>
  </si>
  <si>
    <t>Wetzel County</t>
  </si>
  <si>
    <t>Wirt County</t>
  </si>
  <si>
    <t>Barron County</t>
  </si>
  <si>
    <t>Bayfield County</t>
  </si>
  <si>
    <t>Burnett County</t>
  </si>
  <si>
    <t>Calumet County</t>
  </si>
  <si>
    <t>Dane County</t>
  </si>
  <si>
    <t>Door County</t>
  </si>
  <si>
    <t>Eau Claire County</t>
  </si>
  <si>
    <t>Fond du Lac County</t>
  </si>
  <si>
    <t>Green Lake County</t>
  </si>
  <si>
    <t>Juneau County</t>
  </si>
  <si>
    <t>Kenosha County</t>
  </si>
  <si>
    <t>Kewaunee County</t>
  </si>
  <si>
    <t>La Crosse County</t>
  </si>
  <si>
    <t>Langlade County</t>
  </si>
  <si>
    <t>Manitowoc County</t>
  </si>
  <si>
    <t>Marathon County</t>
  </si>
  <si>
    <t>Marinette County</t>
  </si>
  <si>
    <t>Milwaukee County</t>
  </si>
  <si>
    <t>Oconto County</t>
  </si>
  <si>
    <t>Outagamie County</t>
  </si>
  <si>
    <t>Ozaukee County</t>
  </si>
  <si>
    <t>Pepin County</t>
  </si>
  <si>
    <t>Price County</t>
  </si>
  <si>
    <t>Racine County</t>
  </si>
  <si>
    <t>St Croix County</t>
  </si>
  <si>
    <t>Sauk County</t>
  </si>
  <si>
    <t>Sawyer County</t>
  </si>
  <si>
    <t>Shawano County</t>
  </si>
  <si>
    <t>Sheboygan County</t>
  </si>
  <si>
    <t>Trempealeau County</t>
  </si>
  <si>
    <t>Vilas County</t>
  </si>
  <si>
    <t>Washburn County</t>
  </si>
  <si>
    <t>Waukesha County</t>
  </si>
  <si>
    <t>Waupaca County</t>
  </si>
  <si>
    <t>Waushara County</t>
  </si>
  <si>
    <t>Converse County</t>
  </si>
  <si>
    <t>Goshen County</t>
  </si>
  <si>
    <t>Hot Springs County</t>
  </si>
  <si>
    <t>Laramie County</t>
  </si>
  <si>
    <t>Natrona County</t>
  </si>
  <si>
    <t>Niobrara County</t>
  </si>
  <si>
    <t>Sublette County</t>
  </si>
  <si>
    <t>Sweetwater County</t>
  </si>
  <si>
    <t>Uinta County</t>
  </si>
  <si>
    <t>Washakie County</t>
  </si>
  <si>
    <t>Weston County</t>
  </si>
  <si>
    <t>CPHC CxP #:</t>
  </si>
  <si>
    <t xml:space="preserve"> CPHC CxP Name:</t>
  </si>
  <si>
    <t xml:space="preserve">General </t>
  </si>
  <si>
    <t>Building Triage and Ranking</t>
  </si>
  <si>
    <t>5-10 years</t>
  </si>
  <si>
    <t xml:space="preserve">10-20 years </t>
  </si>
  <si>
    <t xml:space="preserve">20-30 years </t>
  </si>
  <si>
    <t xml:space="preserve">30-50 years </t>
  </si>
  <si>
    <t>Pamlico County, NC</t>
  </si>
  <si>
    <t>Dixie County, FL</t>
  </si>
  <si>
    <t>Levy County, FL</t>
  </si>
  <si>
    <t>Franklin County, FL</t>
  </si>
  <si>
    <t>Gulf County, FL</t>
  </si>
  <si>
    <t>Beaufort County, SC</t>
  </si>
  <si>
    <t>Wakulla County, FL</t>
  </si>
  <si>
    <t>Assumption Parish, LA</t>
  </si>
  <si>
    <t>Hyde County, NC</t>
  </si>
  <si>
    <t>Volusia County, FL</t>
  </si>
  <si>
    <t>Glades County, FL</t>
  </si>
  <si>
    <t>Putnam County, FL</t>
  </si>
  <si>
    <t>Vermilion Parish, LA</t>
  </si>
  <si>
    <t>Clay County, FL</t>
  </si>
  <si>
    <t>Carteret County, NC</t>
  </si>
  <si>
    <t>McIntosh County, GA</t>
  </si>
  <si>
    <t>Washington County, FL</t>
  </si>
  <si>
    <t>Hancock County, MS</t>
  </si>
  <si>
    <t>Citrus County, FL</t>
  </si>
  <si>
    <t>Calhoun County, FL</t>
  </si>
  <si>
    <t>Poquoson city, VA</t>
  </si>
  <si>
    <t>Hendry County, FL</t>
  </si>
  <si>
    <t>Colleton County, SC</t>
  </si>
  <si>
    <t>Jefferson Davis Parish, LA</t>
  </si>
  <si>
    <t>Livingston Parish, LA</t>
  </si>
  <si>
    <t>St. John the Baptist Parish, LA</t>
  </si>
  <si>
    <t>Jackson County, MS</t>
  </si>
  <si>
    <t>Jasper County, SC</t>
  </si>
  <si>
    <t>Camden County, GA</t>
  </si>
  <si>
    <t>Calcasieu Parish, LA</t>
  </si>
  <si>
    <t>Tyrrell County, NC</t>
  </si>
  <si>
    <t>Charleston County, SC</t>
  </si>
  <si>
    <t>Marion County, FL</t>
  </si>
  <si>
    <t>Miami-Dade County, FL</t>
  </si>
  <si>
    <t>Palm Beach County, FL</t>
  </si>
  <si>
    <t>Charlton County, GA</t>
  </si>
  <si>
    <t>Galveston County, TX</t>
  </si>
  <si>
    <t>St. Johns County, FL</t>
  </si>
  <si>
    <t>Taylor County, FL</t>
  </si>
  <si>
    <t>Pender County, NC</t>
  </si>
  <si>
    <t>Horry County, SC</t>
  </si>
  <si>
    <t>Duval County, FL</t>
  </si>
  <si>
    <t>Bryan County, GA</t>
  </si>
  <si>
    <t>Glynn County, GA</t>
  </si>
  <si>
    <t>Cameron Parish, LA</t>
  </si>
  <si>
    <t>Beaufort County, NC</t>
  </si>
  <si>
    <t>Camden County, NC</t>
  </si>
  <si>
    <t>Currituck County, NC</t>
  </si>
  <si>
    <t>Georgetown County, SC</t>
  </si>
  <si>
    <t>Gilchrist County, FL</t>
  </si>
  <si>
    <t>Lafayette County, FL</t>
  </si>
  <si>
    <t>Lake County, FL</t>
  </si>
  <si>
    <t>Brantley County, GA</t>
  </si>
  <si>
    <t>Long County, GA</t>
  </si>
  <si>
    <t>Stone County, MS</t>
  </si>
  <si>
    <t>Jones County, NC</t>
  </si>
  <si>
    <t>Perquimans County, NC</t>
  </si>
  <si>
    <t>Baker County, FL</t>
  </si>
  <si>
    <t>Collier County, FL</t>
  </si>
  <si>
    <t>Flagler County, FL</t>
  </si>
  <si>
    <t>Highlands County, FL</t>
  </si>
  <si>
    <t>Madison County, FL</t>
  </si>
  <si>
    <t>Suwannee County, FL</t>
  </si>
  <si>
    <t>Echols County, GA</t>
  </si>
  <si>
    <t>St. Mary Parish, LA</t>
  </si>
  <si>
    <t>Jefferson Davis County, MS</t>
  </si>
  <si>
    <t>Walthall County, MS</t>
  </si>
  <si>
    <t>San Jacinto County, TX</t>
  </si>
  <si>
    <t>Tyler County, TX</t>
  </si>
  <si>
    <t>Escambia County, AL</t>
  </si>
  <si>
    <t>Hamilton County, FL</t>
  </si>
  <si>
    <t>Jefferson County, FL</t>
  </si>
  <si>
    <t>Liberty County, FL</t>
  </si>
  <si>
    <t>Union County, FL</t>
  </si>
  <si>
    <t>Iberia Parish, LA</t>
  </si>
  <si>
    <t>Amite County, MS</t>
  </si>
  <si>
    <t>George County, MS</t>
  </si>
  <si>
    <t>Greene County, MS</t>
  </si>
  <si>
    <t>Wilkinson County, MS</t>
  </si>
  <si>
    <t>Aransas County, TX</t>
  </si>
  <si>
    <t>Chambers County, TX</t>
  </si>
  <si>
    <t>Liberty County, TX</t>
  </si>
  <si>
    <t>Baldwin County, AL</t>
  </si>
  <si>
    <t>Bradford County, FL</t>
  </si>
  <si>
    <t>Terrebonne Parish, LA</t>
  </si>
  <si>
    <t>Brunswick County, NC</t>
  </si>
  <si>
    <t>Jefferson County, TX</t>
  </si>
  <si>
    <t>Matagorda County, TX</t>
  </si>
  <si>
    <t>Charlotte County, FL</t>
  </si>
  <si>
    <t>Monroe County, FL</t>
  </si>
  <si>
    <t>Orange County, TX</t>
  </si>
  <si>
    <t>Broward County, FL</t>
  </si>
  <si>
    <t>DeSoto County, FL</t>
  </si>
  <si>
    <t>Escambia County, FL</t>
  </si>
  <si>
    <t>Lee County, FL</t>
  </si>
  <si>
    <t>Nassau County, FL</t>
  </si>
  <si>
    <t>Santa Rosa County, FL</t>
  </si>
  <si>
    <t>Walton County, FL</t>
  </si>
  <si>
    <t>St. Bernard Parish, LA</t>
  </si>
  <si>
    <t>Dare County, NC</t>
  </si>
  <si>
    <t>Hernando County, FL</t>
  </si>
  <si>
    <t>Martin County, FL</t>
  </si>
  <si>
    <t>Duval County, TX</t>
  </si>
  <si>
    <t>Okeechobee County, FL</t>
  </si>
  <si>
    <t>St. Lucie County, FL</t>
  </si>
  <si>
    <t>Sumter County, FL</t>
  </si>
  <si>
    <t>St. Helena Parish, LA</t>
  </si>
  <si>
    <t>Holmes County, FL</t>
  </si>
  <si>
    <t>Polk County, TX</t>
  </si>
  <si>
    <t>Trinity County, TX</t>
  </si>
  <si>
    <t>Brevard County, FL</t>
  </si>
  <si>
    <t>Osceola County, FL</t>
  </si>
  <si>
    <t>Indian River County, FL</t>
  </si>
  <si>
    <t>Hardin County, TX</t>
  </si>
  <si>
    <t>Newton County, TX</t>
  </si>
  <si>
    <t>Pinal County, AZ</t>
  </si>
  <si>
    <t>St. Martin Parish, LA</t>
  </si>
  <si>
    <t>Lafayette Parish, LA</t>
  </si>
  <si>
    <t>St. Landry Parish, LA</t>
  </si>
  <si>
    <t>Beauregard Parish, LA</t>
  </si>
  <si>
    <t>Lafourche Parish, LA</t>
  </si>
  <si>
    <t>Harrison County, MS</t>
  </si>
  <si>
    <t>Cameron County, TX</t>
  </si>
  <si>
    <t>Willacy County, TX</t>
  </si>
  <si>
    <t>Mobile County, AL</t>
  </si>
  <si>
    <t>Effingham County, GA</t>
  </si>
  <si>
    <t>Tangipahoa Parish, LA</t>
  </si>
  <si>
    <t>Kleberg County, TX</t>
  </si>
  <si>
    <t>Refugio County, TX</t>
  </si>
  <si>
    <t>Mohave County, AZ</t>
  </si>
  <si>
    <t>Pasco County, FL</t>
  </si>
  <si>
    <t>Ware County, GA</t>
  </si>
  <si>
    <t>Acadia Parish, LA</t>
  </si>
  <si>
    <t>Nueces County, TX</t>
  </si>
  <si>
    <t>Evangeline Parish, LA</t>
  </si>
  <si>
    <t>Clarke County, MS</t>
  </si>
  <si>
    <t>Gates County, NC</t>
  </si>
  <si>
    <t>Hampton County, SC</t>
  </si>
  <si>
    <t>Hidalgo County, TX</t>
  </si>
  <si>
    <t>Jasper County, TX</t>
  </si>
  <si>
    <t>Live Oak County, TX</t>
  </si>
  <si>
    <t>San Patricio County, TX</t>
  </si>
  <si>
    <t>Waller County, TX</t>
  </si>
  <si>
    <t>Clarke County, AL</t>
  </si>
  <si>
    <t>Leon County, FL</t>
  </si>
  <si>
    <t>Allen Parish, LA</t>
  </si>
  <si>
    <t>Lamar County, MS</t>
  </si>
  <si>
    <t>Perry County, MS</t>
  </si>
  <si>
    <t>Simpson County, MS</t>
  </si>
  <si>
    <t>Pasquotank County, NC</t>
  </si>
  <si>
    <t>Dorchester County, SC</t>
  </si>
  <si>
    <t>Bee County, TX</t>
  </si>
  <si>
    <t>Brazoria County, TX</t>
  </si>
  <si>
    <t>Washington County, AL</t>
  </si>
  <si>
    <t>Columbia County, FL</t>
  </si>
  <si>
    <t>Copiah County, MS</t>
  </si>
  <si>
    <t>Lawrence County, MS</t>
  </si>
  <si>
    <t>Lincoln County, MS</t>
  </si>
  <si>
    <t>Smith County, MS</t>
  </si>
  <si>
    <t>Hickory County, MO</t>
  </si>
  <si>
    <t>Fort Bend County, TX</t>
  </si>
  <si>
    <t>Monroe County, AL</t>
  </si>
  <si>
    <t>Alachua County, FL</t>
  </si>
  <si>
    <t>Bay County, FL</t>
  </si>
  <si>
    <t>Gadsden County, FL</t>
  </si>
  <si>
    <t>East Feliciana Parish, LA</t>
  </si>
  <si>
    <t>Covington County, MS</t>
  </si>
  <si>
    <t>Franklin County, MS</t>
  </si>
  <si>
    <t>Jefferson County, MS</t>
  </si>
  <si>
    <t>Marion County, MS</t>
  </si>
  <si>
    <t>Pike County, MS</t>
  </si>
  <si>
    <t>New Hanover County, NC</t>
  </si>
  <si>
    <t>Williamsburg County, SC</t>
  </si>
  <si>
    <t>Calhoun County, TX</t>
  </si>
  <si>
    <t>Butler County, AL</t>
  </si>
  <si>
    <t>Conecuh County, AL</t>
  </si>
  <si>
    <t>Perry County, AL</t>
  </si>
  <si>
    <t>Jackson County, TX</t>
  </si>
  <si>
    <t>Geneva County, AL</t>
  </si>
  <si>
    <t>Henry County, AL</t>
  </si>
  <si>
    <t>Seminole County, GA</t>
  </si>
  <si>
    <t>Pearl River County, MS</t>
  </si>
  <si>
    <t>La Paz County, AZ</t>
  </si>
  <si>
    <t>Brooks County, GA</t>
  </si>
  <si>
    <t>Jefferson Parish, LA</t>
  </si>
  <si>
    <t>Okaloosa County, FL</t>
  </si>
  <si>
    <t>Cape May County, NJ</t>
  </si>
  <si>
    <t>Chatham County, GA</t>
  </si>
  <si>
    <t>St. Tammany Parish, LA</t>
  </si>
  <si>
    <t>Brooks County, TX</t>
  </si>
  <si>
    <t>Sabine County, TX</t>
  </si>
  <si>
    <t>St. James Parish, LA</t>
  </si>
  <si>
    <t>Pointe Coupee Parish, LA</t>
  </si>
  <si>
    <t>Craven County, NC</t>
  </si>
  <si>
    <t>Harris County, TX</t>
  </si>
  <si>
    <t>Polk County, FL</t>
  </si>
  <si>
    <t>Carroll County, MS</t>
  </si>
  <si>
    <t>Chowan County, NC</t>
  </si>
  <si>
    <t>Berkeley County, SC</t>
  </si>
  <si>
    <t>Goliad County, TX</t>
  </si>
  <si>
    <t>Montgomery County, TX</t>
  </si>
  <si>
    <t>Vernon Parish, LA</t>
  </si>
  <si>
    <t>Camden County, MO</t>
  </si>
  <si>
    <t>Greene County, NC</t>
  </si>
  <si>
    <t>Jim Wells County, TX</t>
  </si>
  <si>
    <t>Screven County, GA</t>
  </si>
  <si>
    <t>Wayne County, MS</t>
  </si>
  <si>
    <t>Autauga County, AL</t>
  </si>
  <si>
    <t>Elmore County, AL</t>
  </si>
  <si>
    <t>Wilcox County, AL</t>
  </si>
  <si>
    <t>Evans County, GA</t>
  </si>
  <si>
    <t>Lanier County, GA</t>
  </si>
  <si>
    <t>Covington County, AL</t>
  </si>
  <si>
    <t>Candler County, GA</t>
  </si>
  <si>
    <t>Jenkins County, GA</t>
  </si>
  <si>
    <t>Montgomery County, GA</t>
  </si>
  <si>
    <t>Thomas County, GA</t>
  </si>
  <si>
    <t>Adams County, MS</t>
  </si>
  <si>
    <t>Morgan County, MO</t>
  </si>
  <si>
    <t>Stone County, MO</t>
  </si>
  <si>
    <t>Wharton County, TX</t>
  </si>
  <si>
    <t>Coffee County, AL</t>
  </si>
  <si>
    <t>Crenshaw County, AL</t>
  </si>
  <si>
    <t>Macon County, AL</t>
  </si>
  <si>
    <t>Worcester County, MD</t>
  </si>
  <si>
    <t>Onslow County, NC</t>
  </si>
  <si>
    <t>Coosa County, AL</t>
  </si>
  <si>
    <t>Benton County, MO</t>
  </si>
  <si>
    <t>Northampton County, VA</t>
  </si>
  <si>
    <t>Jackson County, FL</t>
  </si>
  <si>
    <t>Orleans Parish, LA</t>
  </si>
  <si>
    <t>Pinellas County, FL</t>
  </si>
  <si>
    <t>Ohio County, IN</t>
  </si>
  <si>
    <t>Jim Hogg County, TX</t>
  </si>
  <si>
    <t>Orange County, FL</t>
  </si>
  <si>
    <t>Seminole County, FL</t>
  </si>
  <si>
    <t>Brown County, IN</t>
  </si>
  <si>
    <t>Quitman County, GA</t>
  </si>
  <si>
    <t>Hancock County, ME</t>
  </si>
  <si>
    <t>Graham County, AZ</t>
  </si>
  <si>
    <t>Liberty County, GA</t>
  </si>
  <si>
    <t>Cochise County, AZ</t>
  </si>
  <si>
    <t>Iberville Parish, LA</t>
  </si>
  <si>
    <t>Ascension Parish, LA</t>
  </si>
  <si>
    <t>Starr County, TX</t>
  </si>
  <si>
    <t>Maricopa County, AZ</t>
  </si>
  <si>
    <t>Yuma County, AZ</t>
  </si>
  <si>
    <t>Grimes County, TX</t>
  </si>
  <si>
    <t>Chaves County, NM</t>
  </si>
  <si>
    <t>Colorado County, TX</t>
  </si>
  <si>
    <t>Wilson County, TX</t>
  </si>
  <si>
    <t>Pierce County, GA</t>
  </si>
  <si>
    <t>Avoyelles Parish, LA</t>
  </si>
  <si>
    <t>Forrest County, MS</t>
  </si>
  <si>
    <t>Jasper County, MS</t>
  </si>
  <si>
    <t>Wayne County, MO</t>
  </si>
  <si>
    <t>Medina County, TX</t>
  </si>
  <si>
    <t>Walker County, TX</t>
  </si>
  <si>
    <t>Choctaw County, AL</t>
  </si>
  <si>
    <t>Marengo County, AL</t>
  </si>
  <si>
    <t>Atkinson County, GA</t>
  </si>
  <si>
    <t>Berrien County, GA</t>
  </si>
  <si>
    <t>Clinch County, GA</t>
  </si>
  <si>
    <t>Washington Parish, LA</t>
  </si>
  <si>
    <t>Jones County, MS</t>
  </si>
  <si>
    <t>Bollinger County, MO</t>
  </si>
  <si>
    <t>Maries County, MO</t>
  </si>
  <si>
    <t>Ripley County, MO</t>
  </si>
  <si>
    <t>Marion County, SC</t>
  </si>
  <si>
    <t>Houston County, TX</t>
  </si>
  <si>
    <t>Russell County, AL</t>
  </si>
  <si>
    <t>Baker County, GA</t>
  </si>
  <si>
    <t>Cook County, GA</t>
  </si>
  <si>
    <t>Treutlen County, GA</t>
  </si>
  <si>
    <t>Wheeler County, GA</t>
  </si>
  <si>
    <t>West Feliciana Parish, LA</t>
  </si>
  <si>
    <t>Newton County, MS</t>
  </si>
  <si>
    <t>Bandera County, TX</t>
  </si>
  <si>
    <t>Dallas County, AL</t>
  </si>
  <si>
    <t>Hale County, AL</t>
  </si>
  <si>
    <t>Houston County, AL</t>
  </si>
  <si>
    <t>Pima County, AZ</t>
  </si>
  <si>
    <t>Bulloch County, GA</t>
  </si>
  <si>
    <t>Decatur County, GA</t>
  </si>
  <si>
    <t>Johnson County, GA</t>
  </si>
  <si>
    <t>Lowndes County, GA</t>
  </si>
  <si>
    <t>Tattnall County, GA</t>
  </si>
  <si>
    <t>Worth County, GA</t>
  </si>
  <si>
    <t>Catahoula Parish, LA</t>
  </si>
  <si>
    <t>Christian County, MO</t>
  </si>
  <si>
    <t>Dallas County, MO</t>
  </si>
  <si>
    <t>St. Clair County, MO</t>
  </si>
  <si>
    <t>Bamberg County, SC</t>
  </si>
  <si>
    <t>Bullock County, AL</t>
  </si>
  <si>
    <t>Chilton County, AL</t>
  </si>
  <si>
    <t>St. Clair County, AL</t>
  </si>
  <si>
    <t>Clay County, GA</t>
  </si>
  <si>
    <t>Osage County, KS</t>
  </si>
  <si>
    <t>Tensas Parish, LA</t>
  </si>
  <si>
    <t>Somerset County, MD</t>
  </si>
  <si>
    <t>Jefferson County, MO</t>
  </si>
  <si>
    <t>Lafayette County, MO</t>
  </si>
  <si>
    <t>Ray County, MO</t>
  </si>
  <si>
    <t>Blount County, AL</t>
  </si>
  <si>
    <t>Marion County, GA</t>
  </si>
  <si>
    <t>Miller County, GA</t>
  </si>
  <si>
    <t>Cass County, MO</t>
  </si>
  <si>
    <t>Lee County, SC</t>
  </si>
  <si>
    <t>Jefferson County, KS</t>
  </si>
  <si>
    <t>Lincoln County, MO</t>
  </si>
  <si>
    <t>Ozark County, MO</t>
  </si>
  <si>
    <t>Crawford County, IN</t>
  </si>
  <si>
    <t>Greene County, IN</t>
  </si>
  <si>
    <t>Real County, TX</t>
  </si>
  <si>
    <t>Nantucket County, MA</t>
  </si>
  <si>
    <t>Fresno County, CA</t>
  </si>
  <si>
    <t>Tehama County, CA</t>
  </si>
  <si>
    <t>East Baton Rouge Parish, LA</t>
  </si>
  <si>
    <t>Pecos County, TX</t>
  </si>
  <si>
    <t>Webb County, TX</t>
  </si>
  <si>
    <t>Shasta County, CA</t>
  </si>
  <si>
    <t>West Baton Rouge Parish, LA</t>
  </si>
  <si>
    <t>Imperial County, CA</t>
  </si>
  <si>
    <t>Owyhee County, ID</t>
  </si>
  <si>
    <t>Warren County, MS</t>
  </si>
  <si>
    <t>Luna County, NM</t>
  </si>
  <si>
    <t>Brewster County, TX</t>
  </si>
  <si>
    <t>Dimmit County, TX</t>
  </si>
  <si>
    <t>Llano County, TX</t>
  </si>
  <si>
    <t>Zavala County, TX</t>
  </si>
  <si>
    <t>Madera County, CA</t>
  </si>
  <si>
    <t>Neshoba County, MS</t>
  </si>
  <si>
    <t>Tate County, MS</t>
  </si>
  <si>
    <t>DoÃ±a Ana County, NM</t>
  </si>
  <si>
    <t>Hidalgo County, NM</t>
  </si>
  <si>
    <t>Atascosa County, TX</t>
  </si>
  <si>
    <t>Bexar County, TX</t>
  </si>
  <si>
    <t>Callahan County, TX</t>
  </si>
  <si>
    <t>Coleman County, TX</t>
  </si>
  <si>
    <t>DeWitt County, TX</t>
  </si>
  <si>
    <t>Haskell County, TX</t>
  </si>
  <si>
    <t>Kinney County, TX</t>
  </si>
  <si>
    <t>Lavaca County, TX</t>
  </si>
  <si>
    <t>Limestone County, TX</t>
  </si>
  <si>
    <t>Reagan County, TX</t>
  </si>
  <si>
    <t>Wilbarger County, TX</t>
  </si>
  <si>
    <t>Washington County, UT</t>
  </si>
  <si>
    <t>Greene County, AL</t>
  </si>
  <si>
    <t>Pickens County, AL</t>
  </si>
  <si>
    <t>Sumter County, AL</t>
  </si>
  <si>
    <t>Amador County, CA</t>
  </si>
  <si>
    <t>Butte County, CA</t>
  </si>
  <si>
    <t>Riverside County, CA</t>
  </si>
  <si>
    <t>Elmore County, ID</t>
  </si>
  <si>
    <t>Rapides Parish, LA</t>
  </si>
  <si>
    <t>Claiborne County, MS</t>
  </si>
  <si>
    <t>Clay County, MS</t>
  </si>
  <si>
    <t>Lafayette County, MS</t>
  </si>
  <si>
    <t>Lee County, MS</t>
  </si>
  <si>
    <t>Lowndes County, MS</t>
  </si>
  <si>
    <t>Monroe County, MS</t>
  </si>
  <si>
    <t>Winston County, MS</t>
  </si>
  <si>
    <t>Shelby County, TN</t>
  </si>
  <si>
    <t>Austin County, TX</t>
  </si>
  <si>
    <t>Bastrop County, TX</t>
  </si>
  <si>
    <t>Borden County, TX</t>
  </si>
  <si>
    <t>Bosque County, TX</t>
  </si>
  <si>
    <t>Brazos County, TX</t>
  </si>
  <si>
    <t>Caldwell County, TX</t>
  </si>
  <si>
    <t>Collingsworth County, TX</t>
  </si>
  <si>
    <t>Comanche County, TX</t>
  </si>
  <si>
    <t>Concho County, TX</t>
  </si>
  <si>
    <t>Coryell County, TX</t>
  </si>
  <si>
    <t>Dallas County, TX</t>
  </si>
  <si>
    <t>Denton County, TX</t>
  </si>
  <si>
    <t>Erath County, TX</t>
  </si>
  <si>
    <t>Fayette County, TX</t>
  </si>
  <si>
    <t>Freestone County, TX</t>
  </si>
  <si>
    <t>Gonzales County, TX</t>
  </si>
  <si>
    <t>Hamilton County, TX</t>
  </si>
  <si>
    <t>Hood County, TX</t>
  </si>
  <si>
    <t>Johnson County, TX</t>
  </si>
  <si>
    <t>Jones County, TX</t>
  </si>
  <si>
    <t>Karnes County, TX</t>
  </si>
  <si>
    <t>Kaufman County, TX</t>
  </si>
  <si>
    <t>La Salle County, TX</t>
  </si>
  <si>
    <t>Lee County, TX</t>
  </si>
  <si>
    <t>McCulloch County, TX</t>
  </si>
  <si>
    <t>Navarro County, TX</t>
  </si>
  <si>
    <t>Rockwall County, TX</t>
  </si>
  <si>
    <t>Runnels County, TX</t>
  </si>
  <si>
    <t>Shelby County, TX</t>
  </si>
  <si>
    <t>Tarrant County, TX</t>
  </si>
  <si>
    <t>Taylor County, TX</t>
  </si>
  <si>
    <t>Throckmorton County, TX</t>
  </si>
  <si>
    <t>Tom Green County, TX</t>
  </si>
  <si>
    <t>Van Zandt County, TX</t>
  </si>
  <si>
    <t>Wichita County, TX</t>
  </si>
  <si>
    <t>Wise County, TX</t>
  </si>
  <si>
    <t>Lowndes County, AL</t>
  </si>
  <si>
    <t>Tuscaloosa County, AL</t>
  </si>
  <si>
    <t>Mississippi County, AR</t>
  </si>
  <si>
    <t>El Dorado County, CA</t>
  </si>
  <si>
    <t>San Bernardino County, CA</t>
  </si>
  <si>
    <t>Hardee County, FL</t>
  </si>
  <si>
    <t>Hillsborough County, FL</t>
  </si>
  <si>
    <t>Appling County, GA</t>
  </si>
  <si>
    <t>Bacon County, GA</t>
  </si>
  <si>
    <t>Wayne County, GA</t>
  </si>
  <si>
    <t>Ada County, ID</t>
  </si>
  <si>
    <t>Alexander County, IL</t>
  </si>
  <si>
    <t>Ballard County, KY</t>
  </si>
  <si>
    <t>Pulaski County, IL</t>
  </si>
  <si>
    <t>Barber County, KS</t>
  </si>
  <si>
    <t>McCracken County, KY</t>
  </si>
  <si>
    <t>Bossier Parish, LA</t>
  </si>
  <si>
    <t>De Soto Parish, LA</t>
  </si>
  <si>
    <t>Ouachita Parish, LA</t>
  </si>
  <si>
    <t>Hinds County, MS</t>
  </si>
  <si>
    <t>Holmes County, MS</t>
  </si>
  <si>
    <t>Humphreys County, MS</t>
  </si>
  <si>
    <t>Leake County, MS</t>
  </si>
  <si>
    <t>Madison County, MS</t>
  </si>
  <si>
    <t>Marshall County, MS</t>
  </si>
  <si>
    <t>Noxubee County, MS</t>
  </si>
  <si>
    <t>Oktibbeha County, MS</t>
  </si>
  <si>
    <t>Rankin County, MS</t>
  </si>
  <si>
    <t>Sharkey County, MS</t>
  </si>
  <si>
    <t>Yalobusha County, MS</t>
  </si>
  <si>
    <t>Yazoo County, MS</t>
  </si>
  <si>
    <t>Dunklin County, MO</t>
  </si>
  <si>
    <t>Phelps County, MO</t>
  </si>
  <si>
    <t>Lea County, NM</t>
  </si>
  <si>
    <t>Sierra County, NM</t>
  </si>
  <si>
    <t>Bertie County, NC</t>
  </si>
  <si>
    <t>Bladen County, NC</t>
  </si>
  <si>
    <t>Columbus County, NC</t>
  </si>
  <si>
    <t>Lenoir County, NC</t>
  </si>
  <si>
    <t>Pitt County, NC</t>
  </si>
  <si>
    <t>Wayne County, NC</t>
  </si>
  <si>
    <t>Allendale County, SC</t>
  </si>
  <si>
    <t>Dyer County, TN</t>
  </si>
  <si>
    <t>Lake County, TN</t>
  </si>
  <si>
    <t>Madison County, TN</t>
  </si>
  <si>
    <t>Tipton County, TN</t>
  </si>
  <si>
    <t>Andrews County, TX</t>
  </si>
  <si>
    <t>Bell County, TX</t>
  </si>
  <si>
    <t>Burleson County, TX</t>
  </si>
  <si>
    <t>Collin County, TX</t>
  </si>
  <si>
    <t>Comal County, TX</t>
  </si>
  <si>
    <t>Cottle County, TX</t>
  </si>
  <si>
    <t>Dawson County, TX</t>
  </si>
  <si>
    <t>El Paso County, TX</t>
  </si>
  <si>
    <t>Fisher County, TX</t>
  </si>
  <si>
    <t>Gaines County, TX</t>
  </si>
  <si>
    <t>Gillespie County, TX</t>
  </si>
  <si>
    <t>Guadalupe County, TX</t>
  </si>
  <si>
    <t>Harrison County, TX</t>
  </si>
  <si>
    <t>Hays County, TX</t>
  </si>
  <si>
    <t>Hunt County, TX</t>
  </si>
  <si>
    <t>Kerr County, TX</t>
  </si>
  <si>
    <t>Lamar County, TX</t>
  </si>
  <si>
    <t>Madison County, TX</t>
  </si>
  <si>
    <t>Panola County, TX</t>
  </si>
  <si>
    <t>Robertson County, TX</t>
  </si>
  <si>
    <t>Sutton County, TX</t>
  </si>
  <si>
    <t>Terry County, TX</t>
  </si>
  <si>
    <t>Travis County, TX</t>
  </si>
  <si>
    <t>Uvalde County, TX</t>
  </si>
  <si>
    <t>Washington County, TX</t>
  </si>
  <si>
    <t>Montgomery County, AL</t>
  </si>
  <si>
    <t>Gila County, AZ</t>
  </si>
  <si>
    <t>Yavapai County, AZ</t>
  </si>
  <si>
    <t>Little River County, AR</t>
  </si>
  <si>
    <t>Miller County, AR</t>
  </si>
  <si>
    <t>Merced County, CA</t>
  </si>
  <si>
    <t>Nevada County, CA</t>
  </si>
  <si>
    <t>Grady County, GA</t>
  </si>
  <si>
    <t>Jeff Davis County, GA</t>
  </si>
  <si>
    <t>Gallatin County, IL</t>
  </si>
  <si>
    <t>Pope County, IL</t>
  </si>
  <si>
    <t>Union County, IL</t>
  </si>
  <si>
    <t>Clark County, KS</t>
  </si>
  <si>
    <t>Comanche County, KS</t>
  </si>
  <si>
    <t>Carlisle County, KY</t>
  </si>
  <si>
    <t>Fulton County, KY</t>
  </si>
  <si>
    <t>Graves County, KY</t>
  </si>
  <si>
    <t>Livingston County, KY</t>
  </si>
  <si>
    <t>Marshall County, KY</t>
  </si>
  <si>
    <t>Bienville Parish, LA</t>
  </si>
  <si>
    <t>Caddo Parish, LA</t>
  </si>
  <si>
    <t>Caldwell Parish, LA</t>
  </si>
  <si>
    <t>Natchitoches Parish, LA</t>
  </si>
  <si>
    <t>Union Parish, LA</t>
  </si>
  <si>
    <t>Calhoun County, MS</t>
  </si>
  <si>
    <t>Grenada County, MS</t>
  </si>
  <si>
    <t>Issaquena County, MS</t>
  </si>
  <si>
    <t>Kemper County, MS</t>
  </si>
  <si>
    <t>Lauderdale County, MS</t>
  </si>
  <si>
    <t>Panola County, MS</t>
  </si>
  <si>
    <t>Pontotoc County, MS</t>
  </si>
  <si>
    <t>Scott County, MS</t>
  </si>
  <si>
    <t>Sunflower County, MS</t>
  </si>
  <si>
    <t>Cape Girardeau County, MO</t>
  </si>
  <si>
    <t>Carter County, MO</t>
  </si>
  <si>
    <t>Cedar County, MO</t>
  </si>
  <si>
    <t>New Madrid County, MO</t>
  </si>
  <si>
    <t>Osage County, MO</t>
  </si>
  <si>
    <t>Pemiscot County, MO</t>
  </si>
  <si>
    <t>Scott County, MO</t>
  </si>
  <si>
    <t>Cumberland County, NC</t>
  </si>
  <si>
    <t>Hertford County, NC</t>
  </si>
  <si>
    <t>Washington County, NC</t>
  </si>
  <si>
    <t>Wilson County, NC</t>
  </si>
  <si>
    <t>Morrow County, OR</t>
  </si>
  <si>
    <t>Clarendon County, SC</t>
  </si>
  <si>
    <t>Florence County, SC</t>
  </si>
  <si>
    <t>Chester County, TN</t>
  </si>
  <si>
    <t>Crockett County, TN</t>
  </si>
  <si>
    <t>Fayette County, TN</t>
  </si>
  <si>
    <t>Gibson County, TN</t>
  </si>
  <si>
    <t>Haywood County, TN</t>
  </si>
  <si>
    <t>Henderson County, TN</t>
  </si>
  <si>
    <t>Lauderdale County, TN</t>
  </si>
  <si>
    <t>McNairy County, TN</t>
  </si>
  <si>
    <t>Montgomery County, TN</t>
  </si>
  <si>
    <t>Obion County, TN</t>
  </si>
  <si>
    <t>Weakley County, TN</t>
  </si>
  <si>
    <t>Anderson County, TX</t>
  </si>
  <si>
    <t>Bowie County, TX</t>
  </si>
  <si>
    <t>Cass County, TX</t>
  </si>
  <si>
    <t>Cherokee County, TX</t>
  </si>
  <si>
    <t>Cooke County, TX</t>
  </si>
  <si>
    <t>Falls County, TX</t>
  </si>
  <si>
    <t>Franklin County, TX</t>
  </si>
  <si>
    <t>Frio County, TX</t>
  </si>
  <si>
    <t>Grayson County, TX</t>
  </si>
  <si>
    <t>Leon County, TX</t>
  </si>
  <si>
    <t>Lubbock County, TX</t>
  </si>
  <si>
    <t>Lynn County, TX</t>
  </si>
  <si>
    <t>McLennan County, TX</t>
  </si>
  <si>
    <t>Milam County, TX</t>
  </si>
  <si>
    <t>Nacogdoches County, TX</t>
  </si>
  <si>
    <t>Nolan County, TX</t>
  </si>
  <si>
    <t>Rusk County, TX</t>
  </si>
  <si>
    <t>San Augustine County, TX</t>
  </si>
  <si>
    <t>Smith County, TX</t>
  </si>
  <si>
    <t>Upshur County, TX</t>
  </si>
  <si>
    <t>Victoria County, TX</t>
  </si>
  <si>
    <t>Wheeler County, TX</t>
  </si>
  <si>
    <t>Williamson County, TX</t>
  </si>
  <si>
    <t>Charles City County, VA</t>
  </si>
  <si>
    <t>Suffolk city, VA</t>
  </si>
  <si>
    <t>Grant County, WA</t>
  </si>
  <si>
    <t>Lamar County, AL</t>
  </si>
  <si>
    <t>Shelby County, AL</t>
  </si>
  <si>
    <t>Greenlee County, AZ</t>
  </si>
  <si>
    <t>Crittenden County, AR</t>
  </si>
  <si>
    <t>Hempstead County, AR</t>
  </si>
  <si>
    <t>Saline County, AR</t>
  </si>
  <si>
    <t>Placer County, CA</t>
  </si>
  <si>
    <t>Tulare County, CA</t>
  </si>
  <si>
    <t>Coffee County, GA</t>
  </si>
  <si>
    <t>Jackson County, IL</t>
  </si>
  <si>
    <t>Johnson County, IL</t>
  </si>
  <si>
    <t>Massac County, IL</t>
  </si>
  <si>
    <t>St. Clair County, IL</t>
  </si>
  <si>
    <t>Saline County, IL</t>
  </si>
  <si>
    <t>White County, IL</t>
  </si>
  <si>
    <t>Barton County, KS</t>
  </si>
  <si>
    <t>Bourbon County, KS</t>
  </si>
  <si>
    <t>Chautauqua County, KS</t>
  </si>
  <si>
    <t>Dickinson County, KS</t>
  </si>
  <si>
    <t>Ellis County, KS</t>
  </si>
  <si>
    <t>Graham County, KS</t>
  </si>
  <si>
    <t>Greenwood County, KS</t>
  </si>
  <si>
    <t>Harper County, KS</t>
  </si>
  <si>
    <t>Hodgeman County, KS</t>
  </si>
  <si>
    <t>Kiowa County, KS</t>
  </si>
  <si>
    <t>Lyon County, KS</t>
  </si>
  <si>
    <t>Ness County, KS</t>
  </si>
  <si>
    <t>Osborne County, KS</t>
  </si>
  <si>
    <t>Ottawa County, KS</t>
  </si>
  <si>
    <t>Pawnee County, KS</t>
  </si>
  <si>
    <t>Phillips County, KS</t>
  </si>
  <si>
    <t>Rooks County, KS</t>
  </si>
  <si>
    <t>Rush County, KS</t>
  </si>
  <si>
    <t>Saline County, KS</t>
  </si>
  <si>
    <t>Sedgwick County, KS</t>
  </si>
  <si>
    <t>Stafford County, KS</t>
  </si>
  <si>
    <t>Trego County, KS</t>
  </si>
  <si>
    <t>Wyandotte County, KS</t>
  </si>
  <si>
    <t>Christian County, KY</t>
  </si>
  <si>
    <t>Crittenden County, KY</t>
  </si>
  <si>
    <t>Hickman County, KY</t>
  </si>
  <si>
    <t>Lyon County, KY</t>
  </si>
  <si>
    <t>McLean County, KY</t>
  </si>
  <si>
    <t>Muhlenberg County, KY</t>
  </si>
  <si>
    <t>Todd County, KY</t>
  </si>
  <si>
    <t>Trigg County, KY</t>
  </si>
  <si>
    <t>Webster County, KY</t>
  </si>
  <si>
    <t>Claiborne Parish, LA</t>
  </si>
  <si>
    <t>Grant Parish, LA</t>
  </si>
  <si>
    <t>Lincoln Parish, LA</t>
  </si>
  <si>
    <t>Richland Parish, LA</t>
  </si>
  <si>
    <t>St. Charles Parish, LA</t>
  </si>
  <si>
    <t>Attala County, MS</t>
  </si>
  <si>
    <t>Benton County, MS</t>
  </si>
  <si>
    <t>Chickasaw County, MS</t>
  </si>
  <si>
    <t>DeSoto County, MS</t>
  </si>
  <si>
    <t>Itawamba County, MS</t>
  </si>
  <si>
    <t>Leflore County, MS</t>
  </si>
  <si>
    <t>Prentiss County, MS</t>
  </si>
  <si>
    <t>Tippah County, MS</t>
  </si>
  <si>
    <t>Union County, MS</t>
  </si>
  <si>
    <t>Webster County, MS</t>
  </si>
  <si>
    <t>Bates County, MO</t>
  </si>
  <si>
    <t>Butler County, MO</t>
  </si>
  <si>
    <t>Cole County, MO</t>
  </si>
  <si>
    <t>Franklin County, MO</t>
  </si>
  <si>
    <t>Gasconade County, MO</t>
  </si>
  <si>
    <t>Laclede County, MO</t>
  </si>
  <si>
    <t>Miller County, MO</t>
  </si>
  <si>
    <t>Mississippi County, MO</t>
  </si>
  <si>
    <t>Perry County, MO</t>
  </si>
  <si>
    <t>Ste. Genevieve County, MO</t>
  </si>
  <si>
    <t>Vernon County, MO</t>
  </si>
  <si>
    <t>Churchill County, NV</t>
  </si>
  <si>
    <t>Edgecombe County, NC</t>
  </si>
  <si>
    <t>Umatilla County, OR</t>
  </si>
  <si>
    <t>Orangeburg County, SC</t>
  </si>
  <si>
    <t>Richland County, SC</t>
  </si>
  <si>
    <t>Carroll County, TN</t>
  </si>
  <si>
    <t>Hardeman County, TN</t>
  </si>
  <si>
    <t>Hardin County, TN</t>
  </si>
  <si>
    <t>Stewart County, TN</t>
  </si>
  <si>
    <t>Crosby County, TX</t>
  </si>
  <si>
    <t>Delta County, TX</t>
  </si>
  <si>
    <t>Ellis County, TX</t>
  </si>
  <si>
    <t>Hill County, TX</t>
  </si>
  <si>
    <t>Hudspeth County, TX</t>
  </si>
  <si>
    <t>Red River County, TX</t>
  </si>
  <si>
    <t>Isle of Wight County, VA</t>
  </si>
  <si>
    <t>Chesapeake city, VA</t>
  </si>
  <si>
    <t>Virginia Beach city, VA</t>
  </si>
  <si>
    <t>Benton County, WA</t>
  </si>
  <si>
    <t>Yakima County, WA</t>
  </si>
  <si>
    <t>Bibb County, AL</t>
  </si>
  <si>
    <t>Fayette County, AL</t>
  </si>
  <si>
    <t>Morgan County, AL</t>
  </si>
  <si>
    <t>Pike County, AL</t>
  </si>
  <si>
    <t>Walker County, AL</t>
  </si>
  <si>
    <t>Navajo County, AZ</t>
  </si>
  <si>
    <t>Chicot County, AR</t>
  </si>
  <si>
    <t>Desha County, AR</t>
  </si>
  <si>
    <t>Drew County, AR</t>
  </si>
  <si>
    <t>Lafayette County, AR</t>
  </si>
  <si>
    <t>Glenn County, CA</t>
  </si>
  <si>
    <t>Kings County, CA</t>
  </si>
  <si>
    <t>Los Angeles County, CA</t>
  </si>
  <si>
    <t>Mendocino County, CA</t>
  </si>
  <si>
    <t>Tuolumne County, CA</t>
  </si>
  <si>
    <t>Yolo County, CA</t>
  </si>
  <si>
    <t>Ben Hill County, GA</t>
  </si>
  <si>
    <t>Bibb County, GA</t>
  </si>
  <si>
    <t>Burke County, GA</t>
  </si>
  <si>
    <t>Catoosa County, GA</t>
  </si>
  <si>
    <t>Crawford County, GA</t>
  </si>
  <si>
    <t>Dougherty County, GA</t>
  </si>
  <si>
    <t>Houston County, GA</t>
  </si>
  <si>
    <t>Laurens County, GA</t>
  </si>
  <si>
    <t>Lee County, GA</t>
  </si>
  <si>
    <t>Mitchell County, GA</t>
  </si>
  <si>
    <t>Peach County, GA</t>
  </si>
  <si>
    <t>Richmond County, GA</t>
  </si>
  <si>
    <t>Telfair County, GA</t>
  </si>
  <si>
    <t>Toombs County, GA</t>
  </si>
  <si>
    <t>Twiggs County, GA</t>
  </si>
  <si>
    <t>Wilkinson County, GA</t>
  </si>
  <si>
    <t>Gooding County, ID</t>
  </si>
  <si>
    <t>Madison County, IL</t>
  </si>
  <si>
    <t>Randolph County, IL</t>
  </si>
  <si>
    <t>Williamson County, IL</t>
  </si>
  <si>
    <t>Harrison County, IN</t>
  </si>
  <si>
    <t>Perry County, IN</t>
  </si>
  <si>
    <t>Posey County, IN</t>
  </si>
  <si>
    <t>Spencer County, IN</t>
  </si>
  <si>
    <t>Vanderburgh County, IN</t>
  </si>
  <si>
    <t>Warrick County, IN</t>
  </si>
  <si>
    <t>Anderson County, KS</t>
  </si>
  <si>
    <t>Chase County, KS</t>
  </si>
  <si>
    <t>Coffey County, KS</t>
  </si>
  <si>
    <t>Crawford County, KS</t>
  </si>
  <si>
    <t>Elk County, KS</t>
  </si>
  <si>
    <t>Ford County, KS</t>
  </si>
  <si>
    <t>Geary County, KS</t>
  </si>
  <si>
    <t>Kingman County, KS</t>
  </si>
  <si>
    <t>Lincoln County, KS</t>
  </si>
  <si>
    <t>Linn County, KS</t>
  </si>
  <si>
    <t>Miami County, KS</t>
  </si>
  <si>
    <t>Mitchell County, KS</t>
  </si>
  <si>
    <t>Montgomery County, KS</t>
  </si>
  <si>
    <t>Morris County, KS</t>
  </si>
  <si>
    <t>Norton County, KS</t>
  </si>
  <si>
    <t>Pottawatomie County, KS</t>
  </si>
  <si>
    <t>Pratt County, KS</t>
  </si>
  <si>
    <t>Reno County, KS</t>
  </si>
  <si>
    <t>Rice County, KS</t>
  </si>
  <si>
    <t>Russell County, KS</t>
  </si>
  <si>
    <t>Smith County, KS</t>
  </si>
  <si>
    <t>Sumner County, KS</t>
  </si>
  <si>
    <t>Wabaunsee County, KS</t>
  </si>
  <si>
    <t>Wilson County, KS</t>
  </si>
  <si>
    <t>Woodson County, KS</t>
  </si>
  <si>
    <t>Butler County, KY</t>
  </si>
  <si>
    <t>Caldwell County, KY</t>
  </si>
  <si>
    <t>Calloway County, KY</t>
  </si>
  <si>
    <t>Daviess County, KY</t>
  </si>
  <si>
    <t>Hancock County, KY</t>
  </si>
  <si>
    <t>Henderson County, KY</t>
  </si>
  <si>
    <t>Ohio County, KY</t>
  </si>
  <si>
    <t>Union County, KY</t>
  </si>
  <si>
    <t>Warren County, KY</t>
  </si>
  <si>
    <t>Franklin Parish, LA</t>
  </si>
  <si>
    <t>LaSalle Parish, LA</t>
  </si>
  <si>
    <t>Red River Parish, LA</t>
  </si>
  <si>
    <t>Alcorn County, MS</t>
  </si>
  <si>
    <t>Bolivar County, MS</t>
  </si>
  <si>
    <t>Choctaw County, MS</t>
  </si>
  <si>
    <t>Coahoma County, MS</t>
  </si>
  <si>
    <t>Montgomery County, MS</t>
  </si>
  <si>
    <t>Quitman County, MS</t>
  </si>
  <si>
    <t>Tunica County, MS</t>
  </si>
  <si>
    <t>Washington County, MS</t>
  </si>
  <si>
    <t>Barton County, MO</t>
  </si>
  <si>
    <t>Carroll County, MO</t>
  </si>
  <si>
    <t>Chariton County, MO</t>
  </si>
  <si>
    <t>Clay County, MO</t>
  </si>
  <si>
    <t>Crawford County, MO</t>
  </si>
  <si>
    <t>Dade County, MO</t>
  </si>
  <si>
    <t>Dent County, MO</t>
  </si>
  <si>
    <t>Henry County, MO</t>
  </si>
  <si>
    <t>Jasper County, MO</t>
  </si>
  <si>
    <t>Johnson County, MO</t>
  </si>
  <si>
    <t>Lawrence County, MO</t>
  </si>
  <si>
    <t>Platte County, MO</t>
  </si>
  <si>
    <t>Polk County, MO</t>
  </si>
  <si>
    <t>Pulaski County, MO</t>
  </si>
  <si>
    <t>Reynolds County, MO</t>
  </si>
  <si>
    <t>St. Francois County, MO</t>
  </si>
  <si>
    <t>Saline County, MO</t>
  </si>
  <si>
    <t>Stoddard County, MO</t>
  </si>
  <si>
    <t>Taney County, MO</t>
  </si>
  <si>
    <t>Texas County, MO</t>
  </si>
  <si>
    <t>Warren County, MO</t>
  </si>
  <si>
    <t>Washington County, MO</t>
  </si>
  <si>
    <t>Pershing County, NV</t>
  </si>
  <si>
    <t>Grant County, NM</t>
  </si>
  <si>
    <t>Socorro County, NM</t>
  </si>
  <si>
    <t>Duplin County, NC</t>
  </si>
  <si>
    <t>Martin County, NC</t>
  </si>
  <si>
    <t>Jackson County, OR</t>
  </si>
  <si>
    <t>Josephine County, OR</t>
  </si>
  <si>
    <t>Barnwell County, SC</t>
  </si>
  <si>
    <t>Darlington County, SC</t>
  </si>
  <si>
    <t>Edgefield County, SC</t>
  </si>
  <si>
    <t>Lexington County, SC</t>
  </si>
  <si>
    <t>McCormick County, SC</t>
  </si>
  <si>
    <t>Saluda County, SC</t>
  </si>
  <si>
    <t>Sumter County, SC</t>
  </si>
  <si>
    <t>Benton County, TN</t>
  </si>
  <si>
    <t>Henry County, TN</t>
  </si>
  <si>
    <t>Perry County, TN</t>
  </si>
  <si>
    <t>Potter County, TX</t>
  </si>
  <si>
    <t>Terrell County, TX</t>
  </si>
  <si>
    <t>Southampton County, VA</t>
  </si>
  <si>
    <t>Barbour County, AL</t>
  </si>
  <si>
    <t>Cullman County, AL</t>
  </si>
  <si>
    <t>Dale County, AL</t>
  </si>
  <si>
    <t>Lauderdale County, AL</t>
  </si>
  <si>
    <t>Lawrence County, AL</t>
  </si>
  <si>
    <t>Madison County, AL</t>
  </si>
  <si>
    <t>Marion County, AL</t>
  </si>
  <si>
    <t>Tallapoosa County, AL</t>
  </si>
  <si>
    <t>Ashley County, AR</t>
  </si>
  <si>
    <t>Colusa County, CA</t>
  </si>
  <si>
    <t>San Diego County, CA</t>
  </si>
  <si>
    <t>Solano County, CA</t>
  </si>
  <si>
    <t>Sonoma County, CA</t>
  </si>
  <si>
    <t>Baca County, CO</t>
  </si>
  <si>
    <t>Prowers County, CO</t>
  </si>
  <si>
    <t>Bleckley County, GA</t>
  </si>
  <si>
    <t>Colquitt County, GA</t>
  </si>
  <si>
    <t>Dodge County, GA</t>
  </si>
  <si>
    <t>Early County, GA</t>
  </si>
  <si>
    <t>Emanuel County, GA</t>
  </si>
  <si>
    <t>Glascock County, GA</t>
  </si>
  <si>
    <t>Greene County, GA</t>
  </si>
  <si>
    <t>Irwin County, GA</t>
  </si>
  <si>
    <t>Jefferson County, GA</t>
  </si>
  <si>
    <t>Pulaski County, GA</t>
  </si>
  <si>
    <t>Tift County, GA</t>
  </si>
  <si>
    <t>Warren County, GA</t>
  </si>
  <si>
    <t>Washington County, GA</t>
  </si>
  <si>
    <t>Webster County, GA</t>
  </si>
  <si>
    <t>Whitfield County, GA</t>
  </si>
  <si>
    <t>Wilcox County, GA</t>
  </si>
  <si>
    <t>Crawford County, IL</t>
  </si>
  <si>
    <t>Edwards County, IL</t>
  </si>
  <si>
    <t>Franklin County, IL</t>
  </si>
  <si>
    <t>Hamilton County, IL</t>
  </si>
  <si>
    <t>Lawrence County, IL</t>
  </si>
  <si>
    <t>Macon County, IL</t>
  </si>
  <si>
    <t>Monroe County, IL</t>
  </si>
  <si>
    <t>Montgomery County, IL</t>
  </si>
  <si>
    <t>Perry County, IL</t>
  </si>
  <si>
    <t>Floyd County, IN</t>
  </si>
  <si>
    <t>Gibson County, IN</t>
  </si>
  <si>
    <t>Knox County, IN</t>
  </si>
  <si>
    <t>Pike County, IN</t>
  </si>
  <si>
    <t>Allen County, KS</t>
  </si>
  <si>
    <t>Butler County, KS</t>
  </si>
  <si>
    <t>Cherokee County, KS</t>
  </si>
  <si>
    <t>Clay County, KS</t>
  </si>
  <si>
    <t>Cloud County, KS</t>
  </si>
  <si>
    <t>Cowley County, KS</t>
  </si>
  <si>
    <t>Douglas County, KS</t>
  </si>
  <si>
    <t>Edwards County, KS</t>
  </si>
  <si>
    <t>Ellsworth County, KS</t>
  </si>
  <si>
    <t>Grant County, KS</t>
  </si>
  <si>
    <t>Hamilton County, KS</t>
  </si>
  <si>
    <t>Labette County, KS</t>
  </si>
  <si>
    <t>McPherson County, KS</t>
  </si>
  <si>
    <t>Marion County, KS</t>
  </si>
  <si>
    <t>Meade County, KS</t>
  </si>
  <si>
    <t>Morton County, KS</t>
  </si>
  <si>
    <t>Neosho County, KS</t>
  </si>
  <si>
    <t>Riley County, KS</t>
  </si>
  <si>
    <t>Scott County, KS</t>
  </si>
  <si>
    <t>Seward County, KS</t>
  </si>
  <si>
    <t>Stanton County, KS</t>
  </si>
  <si>
    <t>Barren County, KY</t>
  </si>
  <si>
    <t>Bullitt County, KY</t>
  </si>
  <si>
    <t>Edmonson County, KY</t>
  </si>
  <si>
    <t>Elliott County, KY</t>
  </si>
  <si>
    <t>Hopkins County, KY</t>
  </si>
  <si>
    <t>Jefferson County, KY</t>
  </si>
  <si>
    <t>Logan County, KY</t>
  </si>
  <si>
    <t>East Carroll Parish, LA</t>
  </si>
  <si>
    <t>Madison Parish, LA</t>
  </si>
  <si>
    <t>West Carroll Parish, LA</t>
  </si>
  <si>
    <t>Dorchester County, MD</t>
  </si>
  <si>
    <t>Tallahatchie County, MS</t>
  </si>
  <si>
    <t>Tishomingo County, MS</t>
  </si>
  <si>
    <t>Barry County, MO</t>
  </si>
  <si>
    <t>Boone County, MO</t>
  </si>
  <si>
    <t>Cooper County, MO</t>
  </si>
  <si>
    <t>Greene County, MO</t>
  </si>
  <si>
    <t>Howard County, MO</t>
  </si>
  <si>
    <t>Howell County, MO</t>
  </si>
  <si>
    <t>Jackson County, MO</t>
  </si>
  <si>
    <t>McDonald County, MO</t>
  </si>
  <si>
    <t>Madison County, MO</t>
  </si>
  <si>
    <t>Moniteau County, MO</t>
  </si>
  <si>
    <t>Newton County, MO</t>
  </si>
  <si>
    <t>Pettis County, MO</t>
  </si>
  <si>
    <t>St. Louis County, MO</t>
  </si>
  <si>
    <t>Webster County, MO</t>
  </si>
  <si>
    <t>Wright County, MO</t>
  </si>
  <si>
    <t>Cherry County, NE</t>
  </si>
  <si>
    <t>Lincoln County, NV</t>
  </si>
  <si>
    <t>Quay County, NM</t>
  </si>
  <si>
    <t>Roosevelt County, NM</t>
  </si>
  <si>
    <t>Hoke County, NC</t>
  </si>
  <si>
    <t>Robeson County, NC</t>
  </si>
  <si>
    <t>Sampson County, NC</t>
  </si>
  <si>
    <t>Scotland County, NC</t>
  </si>
  <si>
    <t>Aiken County, SC</t>
  </si>
  <si>
    <t>Dillon County, SC</t>
  </si>
  <si>
    <t>Fairfield County, SC</t>
  </si>
  <si>
    <t>Kershaw County, SC</t>
  </si>
  <si>
    <t>Marlboro County, SC</t>
  </si>
  <si>
    <t>Meade County, SD</t>
  </si>
  <si>
    <t>Pennington County, SD</t>
  </si>
  <si>
    <t>Cheatham County, TN</t>
  </si>
  <si>
    <t>Presidio County, TX</t>
  </si>
  <si>
    <t>Val Verde County, TX</t>
  </si>
  <si>
    <t>King and Queen County, VA</t>
  </si>
  <si>
    <t>King William County, VA</t>
  </si>
  <si>
    <t>Clay County, AL</t>
  </si>
  <si>
    <t>Colbert County, AL</t>
  </si>
  <si>
    <t>Franklin County, AL</t>
  </si>
  <si>
    <t>Jefferson County, AL</t>
  </si>
  <si>
    <t>Talladega County, AL</t>
  </si>
  <si>
    <t>Arkansas County, AR</t>
  </si>
  <si>
    <t>Lincoln County, AR</t>
  </si>
  <si>
    <t>Santa Clara County, CA</t>
  </si>
  <si>
    <t>Bent County, CO</t>
  </si>
  <si>
    <t>Sussex County, DE</t>
  </si>
  <si>
    <t>Calhoun County, GA</t>
  </si>
  <si>
    <t>Columbia County, GA</t>
  </si>
  <si>
    <t>Crisp County, GA</t>
  </si>
  <si>
    <t>Dooly County, GA</t>
  </si>
  <si>
    <t>Fayette County, GA</t>
  </si>
  <si>
    <t>Harris County, GA</t>
  </si>
  <si>
    <t>Jasper County, GA</t>
  </si>
  <si>
    <t>Macon County, GA</t>
  </si>
  <si>
    <t>Rockdale County, GA</t>
  </si>
  <si>
    <t>Schley County, GA</t>
  </si>
  <si>
    <t>Stewart County, GA</t>
  </si>
  <si>
    <t>Sumter County, GA</t>
  </si>
  <si>
    <t>Talbot County, GA</t>
  </si>
  <si>
    <t>Taylor County, GA</t>
  </si>
  <si>
    <t>Terrell County, GA</t>
  </si>
  <si>
    <t>Turner County, GA</t>
  </si>
  <si>
    <t>Walton County, GA</t>
  </si>
  <si>
    <t>Wilkes County, GA</t>
  </si>
  <si>
    <t>Lincoln County, ID</t>
  </si>
  <si>
    <t>Bond County, IL</t>
  </si>
  <si>
    <t>Calhoun County, IL</t>
  </si>
  <si>
    <t>Clinton County, IL</t>
  </si>
  <si>
    <t>De Witt County, IL</t>
  </si>
  <si>
    <t>Pike County, IL</t>
  </si>
  <si>
    <t>Wabash County, IL</t>
  </si>
  <si>
    <t>Wayne County, IL</t>
  </si>
  <si>
    <t>Clark County, IN</t>
  </si>
  <si>
    <t>Van Buren County, IA</t>
  </si>
  <si>
    <t>Finney County, KS</t>
  </si>
  <si>
    <t>Franklin County, KS</t>
  </si>
  <si>
    <t>Gove County, KS</t>
  </si>
  <si>
    <t>Gray County, KS</t>
  </si>
  <si>
    <t>Greeley County, KS</t>
  </si>
  <si>
    <t>Harvey County, KS</t>
  </si>
  <si>
    <t>Haskell County, KS</t>
  </si>
  <si>
    <t>Jackson County, KS</t>
  </si>
  <si>
    <t>Jewell County, KS</t>
  </si>
  <si>
    <t>Johnson County, KS</t>
  </si>
  <si>
    <t>Kearny County, KS</t>
  </si>
  <si>
    <t>Lane County, KS</t>
  </si>
  <si>
    <t>Leavenworth County, KS</t>
  </si>
  <si>
    <t>Logan County, KS</t>
  </si>
  <si>
    <t>Marshall County, KS</t>
  </si>
  <si>
    <t>Republic County, KS</t>
  </si>
  <si>
    <t>Shawnee County, KS</t>
  </si>
  <si>
    <t>Stevens County, KS</t>
  </si>
  <si>
    <t>Washington County, KS</t>
  </si>
  <si>
    <t>Wichita County, KS</t>
  </si>
  <si>
    <t>Simpson County, KY</t>
  </si>
  <si>
    <t>Spencer County, KY</t>
  </si>
  <si>
    <t>Concordia Parish, LA</t>
  </si>
  <si>
    <t>Morehouse Parish, LA</t>
  </si>
  <si>
    <t>Atchison County, MO</t>
  </si>
  <si>
    <t>Douglas County, MO</t>
  </si>
  <si>
    <t>Livingston County, MO</t>
  </si>
  <si>
    <t>Marion County, MO</t>
  </si>
  <si>
    <t>Monroe County, MO</t>
  </si>
  <si>
    <t>Ralls County, MO</t>
  </si>
  <si>
    <t>Randolph County, MO</t>
  </si>
  <si>
    <t>Furnas County, NE</t>
  </si>
  <si>
    <t>Lander County, NV</t>
  </si>
  <si>
    <t>Nye County, NV</t>
  </si>
  <si>
    <t>Curry County, NM</t>
  </si>
  <si>
    <t>Sandoval County, NM</t>
  </si>
  <si>
    <t>Harnett County, NC</t>
  </si>
  <si>
    <t>Northampton County, NC</t>
  </si>
  <si>
    <t>Gallia County, OH</t>
  </si>
  <si>
    <t>Meigs County, OH</t>
  </si>
  <si>
    <t>Calhoun County, SC</t>
  </si>
  <si>
    <t>Greenwood County, SC</t>
  </si>
  <si>
    <t>Union County, SC</t>
  </si>
  <si>
    <t>Haakon County, SD</t>
  </si>
  <si>
    <t>Decatur County, TN</t>
  </si>
  <si>
    <t>Houston County, TN</t>
  </si>
  <si>
    <t>Humphreys County, TN</t>
  </si>
  <si>
    <t>Macon County, TN</t>
  </si>
  <si>
    <t>Maury County, TN</t>
  </si>
  <si>
    <t>Trousdale County, TN</t>
  </si>
  <si>
    <t>Culberson County, TX</t>
  </si>
  <si>
    <t>Lancaster County, VA</t>
  </si>
  <si>
    <t>Middlesex County, VA</t>
  </si>
  <si>
    <t>Calhoun County, AL</t>
  </si>
  <si>
    <t>Cleburne County, AL</t>
  </si>
  <si>
    <t>Etowah County, AL</t>
  </si>
  <si>
    <t>Limestone County, AL</t>
  </si>
  <si>
    <t>Sacramento County, CA</t>
  </si>
  <si>
    <t>San Benito County, CA</t>
  </si>
  <si>
    <t>San Joaquin County, CA</t>
  </si>
  <si>
    <t>San Luis Obispo County, CA</t>
  </si>
  <si>
    <t>Sutter County, CA</t>
  </si>
  <si>
    <t>Yuba County, CA</t>
  </si>
  <si>
    <t>Cheyenne County, CO</t>
  </si>
  <si>
    <t>Kiowa County, CO</t>
  </si>
  <si>
    <t>Barrow County, GA</t>
  </si>
  <si>
    <t>Carroll County, GA</t>
  </si>
  <si>
    <t>Dade County, GA</t>
  </si>
  <si>
    <t>Haralson County, GA</t>
  </si>
  <si>
    <t>Heard County, GA</t>
  </si>
  <si>
    <t>Meriwether County, GA</t>
  </si>
  <si>
    <t>Monroe County, GA</t>
  </si>
  <si>
    <t>Putnam County, GA</t>
  </si>
  <si>
    <t>Randolph County, GA</t>
  </si>
  <si>
    <t>Troup County, GA</t>
  </si>
  <si>
    <t>Upson County, GA</t>
  </si>
  <si>
    <t>Walker County, GA</t>
  </si>
  <si>
    <t>Christian County, IL</t>
  </si>
  <si>
    <t>Clay County, IL</t>
  </si>
  <si>
    <t>Edgar County, IL</t>
  </si>
  <si>
    <t>Effingham County, IL</t>
  </si>
  <si>
    <t>Fayette County, IL</t>
  </si>
  <si>
    <t>Greene County, IL</t>
  </si>
  <si>
    <t>Jasper County, IL</t>
  </si>
  <si>
    <t>Logan County, IL</t>
  </si>
  <si>
    <t>Marion County, IL</t>
  </si>
  <si>
    <t>Marshall County, IL</t>
  </si>
  <si>
    <t>Piatt County, IL</t>
  </si>
  <si>
    <t>Putnam County, IL</t>
  </si>
  <si>
    <t>Richland County, IL</t>
  </si>
  <si>
    <t>Sangamon County, IL</t>
  </si>
  <si>
    <t>Washington County, IL</t>
  </si>
  <si>
    <t>Daviess County, IN</t>
  </si>
  <si>
    <t>Dubois County, IN</t>
  </si>
  <si>
    <t>Fountain County, IN</t>
  </si>
  <si>
    <t>Jefferson County, IN</t>
  </si>
  <si>
    <t>Martin County, IN</t>
  </si>
  <si>
    <t>Sullivan County, IN</t>
  </si>
  <si>
    <t>Switzerland County, IN</t>
  </si>
  <si>
    <t>Vigo County, IN</t>
  </si>
  <si>
    <t>Warren County, IN</t>
  </si>
  <si>
    <t>Decatur County, KS</t>
  </si>
  <si>
    <t>Nemaha County, KS</t>
  </si>
  <si>
    <t>Rawlins County, KS</t>
  </si>
  <si>
    <t>Thomas County, KS</t>
  </si>
  <si>
    <t>Wallace County, KS</t>
  </si>
  <si>
    <t>Adair County, KY</t>
  </si>
  <si>
    <t>Breckinridge County, KY</t>
  </si>
  <si>
    <t>Carroll County, KY</t>
  </si>
  <si>
    <t>Green County, KY</t>
  </si>
  <si>
    <t>Meade County, KY</t>
  </si>
  <si>
    <t>Menifee County, KY</t>
  </si>
  <si>
    <t>Metcalfe County, KY</t>
  </si>
  <si>
    <t>Monroe County, KY</t>
  </si>
  <si>
    <t>Montgomery County, KY</t>
  </si>
  <si>
    <t>Powell County, KY</t>
  </si>
  <si>
    <t>Rowan County, KY</t>
  </si>
  <si>
    <t>Shelby County, KY</t>
  </si>
  <si>
    <t>Taylor County, KY</t>
  </si>
  <si>
    <t>Plaquemines Parish, LA</t>
  </si>
  <si>
    <t>Talbot County, MD</t>
  </si>
  <si>
    <t>Andrew County, MO</t>
  </si>
  <si>
    <t>Audrain County, MO</t>
  </si>
  <si>
    <t>Buchanan County, MO</t>
  </si>
  <si>
    <t>Callaway County, MO</t>
  </si>
  <si>
    <t>Clark County, MO</t>
  </si>
  <si>
    <t>Lewis County, MO</t>
  </si>
  <si>
    <t>Linn County, MO</t>
  </si>
  <si>
    <t>Montgomery County, MO</t>
  </si>
  <si>
    <t>Nodaway County, MO</t>
  </si>
  <si>
    <t>Pike County, MO</t>
  </si>
  <si>
    <t>St. Charles County, MO</t>
  </si>
  <si>
    <t>Scotland County, MO</t>
  </si>
  <si>
    <t>Franklin County, NE</t>
  </si>
  <si>
    <t>Gosper County, NE</t>
  </si>
  <si>
    <t>Hall County, NE</t>
  </si>
  <si>
    <t>Harlan County, NE</t>
  </si>
  <si>
    <t>Nemaha County, NE</t>
  </si>
  <si>
    <t>Nuckolls County, NE</t>
  </si>
  <si>
    <t>Pawnee County, NE</t>
  </si>
  <si>
    <t>Richardson County, NE</t>
  </si>
  <si>
    <t>Webster County, NE</t>
  </si>
  <si>
    <t>Ocean County, NJ</t>
  </si>
  <si>
    <t>Salem County, NJ</t>
  </si>
  <si>
    <t>Eddy County, NM</t>
  </si>
  <si>
    <t>Union County, NM</t>
  </si>
  <si>
    <t>Anson County, NC</t>
  </si>
  <si>
    <t>Chatham County, NC</t>
  </si>
  <si>
    <t>Halifax County, NC</t>
  </si>
  <si>
    <t>Johnston County, NC</t>
  </si>
  <si>
    <t>Lee County, NC</t>
  </si>
  <si>
    <t>Chesterfield County, SC</t>
  </si>
  <si>
    <t>Lancaster County, SC</t>
  </si>
  <si>
    <t>Butte County, SD</t>
  </si>
  <si>
    <t>Harding County, SD</t>
  </si>
  <si>
    <t>Jackson County, SD</t>
  </si>
  <si>
    <t>Jones County, SD</t>
  </si>
  <si>
    <t>Lyman County, SD</t>
  </si>
  <si>
    <t>Perkins County, SD</t>
  </si>
  <si>
    <t>Ziebach County, SD</t>
  </si>
  <si>
    <t>Giles County, TN</t>
  </si>
  <si>
    <t>Hamilton County, TN</t>
  </si>
  <si>
    <t>Hickman County, TN</t>
  </si>
  <si>
    <t>Robertson County, TN</t>
  </si>
  <si>
    <t>Rutherford County, TN</t>
  </si>
  <si>
    <t>Sumner County, TN</t>
  </si>
  <si>
    <t>Williamson County, TN</t>
  </si>
  <si>
    <t>Crockett County, TX</t>
  </si>
  <si>
    <t>Edwards County, TX</t>
  </si>
  <si>
    <t>Reeves County, TX</t>
  </si>
  <si>
    <t>Accomack County, VA</t>
  </si>
  <si>
    <t>Essex County, VA</t>
  </si>
  <si>
    <t>Northumberland County, VA</t>
  </si>
  <si>
    <t>Chambers County, AL</t>
  </si>
  <si>
    <t>Jackson County, AL</t>
  </si>
  <si>
    <t>Randolph County, AL</t>
  </si>
  <si>
    <t>Winston County, AL</t>
  </si>
  <si>
    <t>Coconino County, AZ</t>
  </si>
  <si>
    <t>Santa Cruz County, AZ</t>
  </si>
  <si>
    <t>Kern County, CA</t>
  </si>
  <si>
    <t>Orange County, CA</t>
  </si>
  <si>
    <t>Otero County, CO</t>
  </si>
  <si>
    <t>Floyd County, GA</t>
  </si>
  <si>
    <t>Gwinnett County, GA</t>
  </si>
  <si>
    <t>Henry County, GA</t>
  </si>
  <si>
    <t>Lamar County, GA</t>
  </si>
  <si>
    <t>Canyon County, ID</t>
  </si>
  <si>
    <t>Payette County, ID</t>
  </si>
  <si>
    <t>Adams County, IL</t>
  </si>
  <si>
    <t>Brown County, IL</t>
  </si>
  <si>
    <t>Cass County, IL</t>
  </si>
  <si>
    <t>Champaign County, IL</t>
  </si>
  <si>
    <t>Clark County, IL</t>
  </si>
  <si>
    <t>Coles County, IL</t>
  </si>
  <si>
    <t>Cumberland County, IL</t>
  </si>
  <si>
    <t>Douglas County, IL</t>
  </si>
  <si>
    <t>Hancock County, IL</t>
  </si>
  <si>
    <t>Henderson County, IL</t>
  </si>
  <si>
    <t>Jefferson County, IL</t>
  </si>
  <si>
    <t>Jersey County, IL</t>
  </si>
  <si>
    <t>Macoupin County, IL</t>
  </si>
  <si>
    <t>Mason County, IL</t>
  </si>
  <si>
    <t>Menard County, IL</t>
  </si>
  <si>
    <t>Morgan County, IL</t>
  </si>
  <si>
    <t>Moultrie County, IL</t>
  </si>
  <si>
    <t>Peoria County, IL</t>
  </si>
  <si>
    <t>Shelby County, IL</t>
  </si>
  <si>
    <t>Tazewell County, IL</t>
  </si>
  <si>
    <t>Vermilion County, IL</t>
  </si>
  <si>
    <t>Woodford County, IL</t>
  </si>
  <si>
    <t>Jasper County, IN</t>
  </si>
  <si>
    <t>Monroe County, IN</t>
  </si>
  <si>
    <t>Orange County, IN</t>
  </si>
  <si>
    <t>Vermillion County, IN</t>
  </si>
  <si>
    <t>Washington County, IN</t>
  </si>
  <si>
    <t>Davis County, IA</t>
  </si>
  <si>
    <t>Lee County, IA</t>
  </si>
  <si>
    <t>Muscatine County, IA</t>
  </si>
  <si>
    <t>Atchison County, KS</t>
  </si>
  <si>
    <t>Brown County, KS</t>
  </si>
  <si>
    <t>Cheyenne County, KS</t>
  </si>
  <si>
    <t>Sheridan County, KS</t>
  </si>
  <si>
    <t>Bath County, KY</t>
  </si>
  <si>
    <t>Henry County, KY</t>
  </si>
  <si>
    <t>Kenton County, KY</t>
  </si>
  <si>
    <t>Marion County, KY</t>
  </si>
  <si>
    <t>Nelson County, KY</t>
  </si>
  <si>
    <t>Oldham County, KY</t>
  </si>
  <si>
    <t>Trimble County, KY</t>
  </si>
  <si>
    <t>Washington County, KY</t>
  </si>
  <si>
    <t>Caldwell County, MO</t>
  </si>
  <si>
    <t>DeKalb County, MO</t>
  </si>
  <si>
    <t>Gentry County, MO</t>
  </si>
  <si>
    <t>Grundy County, MO</t>
  </si>
  <si>
    <t>Holt County, MO</t>
  </si>
  <si>
    <t>Iron County, MO</t>
  </si>
  <si>
    <t>Knox County, MO</t>
  </si>
  <si>
    <t>Macon County, MO</t>
  </si>
  <si>
    <t>Shelby County, MO</t>
  </si>
  <si>
    <t>Sullivan County, MO</t>
  </si>
  <si>
    <t>Adams County, NE</t>
  </si>
  <si>
    <t>Clay County, NE</t>
  </si>
  <si>
    <t>Dundy County, NE</t>
  </si>
  <si>
    <t>Gage County, NE</t>
  </si>
  <si>
    <t>Garden County, NE</t>
  </si>
  <si>
    <t>Hitchcock County, NE</t>
  </si>
  <si>
    <t>Howard County, NE</t>
  </si>
  <si>
    <t>Jefferson County, NE</t>
  </si>
  <si>
    <t>Johnson County, NE</t>
  </si>
  <si>
    <t>Kearney County, NE</t>
  </si>
  <si>
    <t>Lancaster County, NE</t>
  </si>
  <si>
    <t>Merrick County, NE</t>
  </si>
  <si>
    <t>Otoe County, NE</t>
  </si>
  <si>
    <t>Phelps County, NE</t>
  </si>
  <si>
    <t>Red Willow County, NE</t>
  </si>
  <si>
    <t>Saline County, NE</t>
  </si>
  <si>
    <t>Thayer County, NE</t>
  </si>
  <si>
    <t>York County, NE</t>
  </si>
  <si>
    <t>Clark County, NV</t>
  </si>
  <si>
    <t>Lyon County, NV</t>
  </si>
  <si>
    <t>Atlantic County, NJ</t>
  </si>
  <si>
    <t>Burlington County, NJ</t>
  </si>
  <si>
    <t>Gloucester County, NJ</t>
  </si>
  <si>
    <t>Valencia County, NM</t>
  </si>
  <si>
    <t>Durham County, NC</t>
  </si>
  <si>
    <t>Montgomery County, NC</t>
  </si>
  <si>
    <t>Nash County, NC</t>
  </si>
  <si>
    <t>Richmond County, NC</t>
  </si>
  <si>
    <t>Union County, NC</t>
  </si>
  <si>
    <t>Montgomery County, OH</t>
  </si>
  <si>
    <t>Noble County, OH</t>
  </si>
  <si>
    <t>Lane County, OR</t>
  </si>
  <si>
    <t>Abbeville County, SC</t>
  </si>
  <si>
    <t>Chester County, SC</t>
  </si>
  <si>
    <t>Newberry County, SC</t>
  </si>
  <si>
    <t>Charles Mix County, SD</t>
  </si>
  <si>
    <t>Custer County, SD</t>
  </si>
  <si>
    <t>Dewey County, SD</t>
  </si>
  <si>
    <t>Mellette County, SD</t>
  </si>
  <si>
    <t>Davidson County, TN</t>
  </si>
  <si>
    <t>Dickson County, TN</t>
  </si>
  <si>
    <t>Jackson County, TN</t>
  </si>
  <si>
    <t>Lincoln County, TN</t>
  </si>
  <si>
    <t>Roane County, TN</t>
  </si>
  <si>
    <t>Smith County, TN</t>
  </si>
  <si>
    <t>Wayne County, TN</t>
  </si>
  <si>
    <t>Wilson County, TN</t>
  </si>
  <si>
    <t>Loving County, TX</t>
  </si>
  <si>
    <t>Martin County, TX</t>
  </si>
  <si>
    <t>Midland County, TX</t>
  </si>
  <si>
    <t>Ward County, TX</t>
  </si>
  <si>
    <t>Winkler County, TX</t>
  </si>
  <si>
    <t>Zapata County, TX</t>
  </si>
  <si>
    <t>Gloucester County, VA</t>
  </si>
  <si>
    <t>Surry County, VA</t>
  </si>
  <si>
    <t>Newport News city, VA</t>
  </si>
  <si>
    <t>Wood County, WV</t>
  </si>
  <si>
    <t>Lee County, AL</t>
  </si>
  <si>
    <t>Marshall County, AL</t>
  </si>
  <si>
    <t>Lake County, CA</t>
  </si>
  <si>
    <t>Napa County, CA</t>
  </si>
  <si>
    <t>Stanislaus County, CA</t>
  </si>
  <si>
    <t>Ventura County, CA</t>
  </si>
  <si>
    <t>Crowley County, CO</t>
  </si>
  <si>
    <t>Butts County, GA</t>
  </si>
  <si>
    <t>Gordon County, GA</t>
  </si>
  <si>
    <t>Morgan County, GA</t>
  </si>
  <si>
    <t>Newton County, GA</t>
  </si>
  <si>
    <t>Oglethorpe County, GA</t>
  </si>
  <si>
    <t>Paulding County, GA</t>
  </si>
  <si>
    <t>Pike County, GA</t>
  </si>
  <si>
    <t>Polk County, GA</t>
  </si>
  <si>
    <t>Spalding County, GA</t>
  </si>
  <si>
    <t>Gem County, ID</t>
  </si>
  <si>
    <t>Washington County, ID</t>
  </si>
  <si>
    <t>Ford County, IL</t>
  </si>
  <si>
    <t>McLean County, IL</t>
  </si>
  <si>
    <t>Schuyler County, IL</t>
  </si>
  <si>
    <t>Scott County, IL</t>
  </si>
  <si>
    <t>Stark County, IL</t>
  </si>
  <si>
    <t>Warren County, IL</t>
  </si>
  <si>
    <t>Bartholomew County, IN</t>
  </si>
  <si>
    <t>Benton County, IN</t>
  </si>
  <si>
    <t>Clay County, IN</t>
  </si>
  <si>
    <t>Dearborn County, IN</t>
  </si>
  <si>
    <t>Decatur County, IN</t>
  </si>
  <si>
    <t>Fayette County, IN</t>
  </si>
  <si>
    <t>Hendricks County, IN</t>
  </si>
  <si>
    <t>Jackson County, IN</t>
  </si>
  <si>
    <t>Lake County, IN</t>
  </si>
  <si>
    <t>Lawrence County, IN</t>
  </si>
  <si>
    <t>Montgomery County, IN</t>
  </si>
  <si>
    <t>Morgan County, IN</t>
  </si>
  <si>
    <t>Newton County, IN</t>
  </si>
  <si>
    <t>Owen County, IN</t>
  </si>
  <si>
    <t>Parke County, IN</t>
  </si>
  <si>
    <t>Porter County, IN</t>
  </si>
  <si>
    <t>Ripley County, IN</t>
  </si>
  <si>
    <t>Tippecanoe County, IN</t>
  </si>
  <si>
    <t>Appanoose County, IA</t>
  </si>
  <si>
    <t>Calhoun County, IA</t>
  </si>
  <si>
    <t>Decatur County, IA</t>
  </si>
  <si>
    <t>Henry County, IA</t>
  </si>
  <si>
    <t>Jasper County, IA</t>
  </si>
  <si>
    <t>Louisa County, IA</t>
  </si>
  <si>
    <t>Lucas County, IA</t>
  </si>
  <si>
    <t>Monroe County, IA</t>
  </si>
  <si>
    <t>Polk County, IA</t>
  </si>
  <si>
    <t>Pottawattamie County, IA</t>
  </si>
  <si>
    <t>Washington County, IA</t>
  </si>
  <si>
    <t>Wayne County, IA</t>
  </si>
  <si>
    <t>Doniphan County, KS</t>
  </si>
  <si>
    <t>Sherman County, KS</t>
  </si>
  <si>
    <t>Allen County, KY</t>
  </si>
  <si>
    <t>Anderson County, KY</t>
  </si>
  <si>
    <t>Boyle County, KY</t>
  </si>
  <si>
    <t>Campbell County, KY</t>
  </si>
  <si>
    <t>Casey County, KY</t>
  </si>
  <si>
    <t>Clay County, KY</t>
  </si>
  <si>
    <t>Fleming County, KY</t>
  </si>
  <si>
    <t>Franklin County, KY</t>
  </si>
  <si>
    <t>Gallatin County, KY</t>
  </si>
  <si>
    <t>Hardin County, KY</t>
  </si>
  <si>
    <t>Hart County, KY</t>
  </si>
  <si>
    <t>Jackson County, KY</t>
  </si>
  <si>
    <t>Larue County, KY</t>
  </si>
  <si>
    <t>Laurel County, KY</t>
  </si>
  <si>
    <t>Lewis County, KY</t>
  </si>
  <si>
    <t>Madison County, KY</t>
  </si>
  <si>
    <t>Mercer County, KY</t>
  </si>
  <si>
    <t>Pulaski County, KY</t>
  </si>
  <si>
    <t>Rockcastle County, KY</t>
  </si>
  <si>
    <t>Whitley County, KY</t>
  </si>
  <si>
    <t>Adair County, MO</t>
  </si>
  <si>
    <t>Clinton County, MO</t>
  </si>
  <si>
    <t>Daviess County, MO</t>
  </si>
  <si>
    <t>Harrison County, MO</t>
  </si>
  <si>
    <t>Mercer County, MO</t>
  </si>
  <si>
    <t>Putnam County, MO</t>
  </si>
  <si>
    <t>Schuyler County, MO</t>
  </si>
  <si>
    <t>Shannon County, MO</t>
  </si>
  <si>
    <t>Worth County, MO</t>
  </si>
  <si>
    <t>Blaine County, NE</t>
  </si>
  <si>
    <t>Colfax County, NE</t>
  </si>
  <si>
    <t>Custer County, NE</t>
  </si>
  <si>
    <t>Douglas County, NE</t>
  </si>
  <si>
    <t>Fillmore County, NE</t>
  </si>
  <si>
    <t>Frontier County, NE</t>
  </si>
  <si>
    <t>Hamilton County, NE</t>
  </si>
  <si>
    <t>Holt County, NE</t>
  </si>
  <si>
    <t>Platte County, NE</t>
  </si>
  <si>
    <t>Sarpy County, NE</t>
  </si>
  <si>
    <t>Seward County, NE</t>
  </si>
  <si>
    <t>Sherman County, NE</t>
  </si>
  <si>
    <t>Thomas County, NE</t>
  </si>
  <si>
    <t>Mineral County, NV</t>
  </si>
  <si>
    <t>Camden County, NJ</t>
  </si>
  <si>
    <t>Cumberland County, NJ</t>
  </si>
  <si>
    <t>Middlesex County, NJ</t>
  </si>
  <si>
    <t>Moore County, NC</t>
  </si>
  <si>
    <t>Guernsey County, OH</t>
  </si>
  <si>
    <t>Scioto County, OH</t>
  </si>
  <si>
    <t>Warren County, OH</t>
  </si>
  <si>
    <t>Montgomery County, PA</t>
  </si>
  <si>
    <t>Greenville County, SC</t>
  </si>
  <si>
    <t>Pickens County, SC</t>
  </si>
  <si>
    <t>Spartanburg County, SC</t>
  </si>
  <si>
    <t>York County, SC</t>
  </si>
  <si>
    <t>Bennett County, SD</t>
  </si>
  <si>
    <t>Brule County, SD</t>
  </si>
  <si>
    <t>Douglas County, SD</t>
  </si>
  <si>
    <t>Fall River County, SD</t>
  </si>
  <si>
    <t>Gregory County, SD</t>
  </si>
  <si>
    <t>Hughes County, SD</t>
  </si>
  <si>
    <t>Stanley County, SD</t>
  </si>
  <si>
    <t>Sully County, SD</t>
  </si>
  <si>
    <t>Tripp County, SD</t>
  </si>
  <si>
    <t>Yankton County, SD</t>
  </si>
  <si>
    <t>Anderson County, TN</t>
  </si>
  <si>
    <t>Bedford County, TN</t>
  </si>
  <si>
    <t>Cannon County, TN</t>
  </si>
  <si>
    <t>Lawrence County, TN</t>
  </si>
  <si>
    <t>Lewis County, TN</t>
  </si>
  <si>
    <t>Marshall County, TN</t>
  </si>
  <si>
    <t>Sevier County, TN</t>
  </si>
  <si>
    <t>Glasscock County, TX</t>
  </si>
  <si>
    <t>Howard County, TX</t>
  </si>
  <si>
    <t>Kenedy County, TX</t>
  </si>
  <si>
    <t>Maverick County, TX</t>
  </si>
  <si>
    <t>San Saba County, TX</t>
  </si>
  <si>
    <t>Schleicher County, TX</t>
  </si>
  <si>
    <t>Upton County, TX</t>
  </si>
  <si>
    <t>Yoakum County, TX</t>
  </si>
  <si>
    <t>Greensville County, VA</t>
  </si>
  <si>
    <t>Walla Walla County, WA</t>
  </si>
  <si>
    <t>Apache County, AZ</t>
  </si>
  <si>
    <t>Contra Costa County, CA</t>
  </si>
  <si>
    <t>Inyo County, CA</t>
  </si>
  <si>
    <t>Mariposa County, CA</t>
  </si>
  <si>
    <t>Sarasota County, FL</t>
  </si>
  <si>
    <t>Bartow County, GA</t>
  </si>
  <si>
    <t>Chattooga County, GA</t>
  </si>
  <si>
    <t>Cherokee County, GA</t>
  </si>
  <si>
    <t>Elbert County, GA</t>
  </si>
  <si>
    <t>Murray County, GA</t>
  </si>
  <si>
    <t>Jerome County, ID</t>
  </si>
  <si>
    <t>Fulton County, IL</t>
  </si>
  <si>
    <t>Mercer County, IL</t>
  </si>
  <si>
    <t>Adams County, IN</t>
  </si>
  <si>
    <t>Boone County, IN</t>
  </si>
  <si>
    <t>Carroll County, IN</t>
  </si>
  <si>
    <t>Cass County, IN</t>
  </si>
  <si>
    <t>Clinton County, IN</t>
  </si>
  <si>
    <t>Franklin County, IN</t>
  </si>
  <si>
    <t>Grant County, IN</t>
  </si>
  <si>
    <t>Hamilton County, IN</t>
  </si>
  <si>
    <t>Hancock County, IN</t>
  </si>
  <si>
    <t>Howard County, IN</t>
  </si>
  <si>
    <t>Huntington County, IN</t>
  </si>
  <si>
    <t>Jennings County, IN</t>
  </si>
  <si>
    <t>Johnson County, IN</t>
  </si>
  <si>
    <t>LaPorte County, IN</t>
  </si>
  <si>
    <t>Madison County, IN</t>
  </si>
  <si>
    <t>Marion County, IN</t>
  </si>
  <si>
    <t>Miami County, IN</t>
  </si>
  <si>
    <t>Putnam County, IN</t>
  </si>
  <si>
    <t>Rush County, IN</t>
  </si>
  <si>
    <t>Scott County, IN</t>
  </si>
  <si>
    <t>Shelby County, IN</t>
  </si>
  <si>
    <t>Starke County, IN</t>
  </si>
  <si>
    <t>Tipton County, IN</t>
  </si>
  <si>
    <t>Union County, IN</t>
  </si>
  <si>
    <t>Wabash County, IN</t>
  </si>
  <si>
    <t>Wells County, IN</t>
  </si>
  <si>
    <t>White County, IN</t>
  </si>
  <si>
    <t>Audubon County, IA</t>
  </si>
  <si>
    <t>Boone County, IA</t>
  </si>
  <si>
    <t>Carroll County, IA</t>
  </si>
  <si>
    <t>Cedar County, IA</t>
  </si>
  <si>
    <t>Crawford County, IA</t>
  </si>
  <si>
    <t>Dallas County, IA</t>
  </si>
  <si>
    <t>Fremont County, IA</t>
  </si>
  <si>
    <t>Greene County, IA</t>
  </si>
  <si>
    <t>Hamilton County, IA</t>
  </si>
  <si>
    <t>Harrison County, IA</t>
  </si>
  <si>
    <t>Humboldt County, IA</t>
  </si>
  <si>
    <t>Ida County, IA</t>
  </si>
  <si>
    <t>Johnson County, IA</t>
  </si>
  <si>
    <t>Keokuk County, IA</t>
  </si>
  <si>
    <t>Mahaska County, IA</t>
  </si>
  <si>
    <t>Marion County, IA</t>
  </si>
  <si>
    <t>Mills County, IA</t>
  </si>
  <si>
    <t>Page County, IA</t>
  </si>
  <si>
    <t>Pocahontas County, IA</t>
  </si>
  <si>
    <t>Shelby County, IA</t>
  </si>
  <si>
    <t>Warren County, IA</t>
  </si>
  <si>
    <t>Boone County, KY</t>
  </si>
  <si>
    <t>Carter County, KY</t>
  </si>
  <si>
    <t>Clark County, KY</t>
  </si>
  <si>
    <t>Cumberland County, KY</t>
  </si>
  <si>
    <t>Estill County, KY</t>
  </si>
  <si>
    <t>Fayette County, KY</t>
  </si>
  <si>
    <t>Floyd County, KY</t>
  </si>
  <si>
    <t>Garrard County, KY</t>
  </si>
  <si>
    <t>Grant County, KY</t>
  </si>
  <si>
    <t>Grayson County, KY</t>
  </si>
  <si>
    <t>Greenup County, KY</t>
  </si>
  <si>
    <t>Harrison County, KY</t>
  </si>
  <si>
    <t>Jessamine County, KY</t>
  </si>
  <si>
    <t>Johnson County, KY</t>
  </si>
  <si>
    <t>Knox County, KY</t>
  </si>
  <si>
    <t>Lawrence County, KY</t>
  </si>
  <si>
    <t>Nicholas County, KY</t>
  </si>
  <si>
    <t>Owen County, KY</t>
  </si>
  <si>
    <t>Owsley County, KY</t>
  </si>
  <si>
    <t>Pendleton County, KY</t>
  </si>
  <si>
    <t>Robertson County, KY</t>
  </si>
  <si>
    <t>Russell County, KY</t>
  </si>
  <si>
    <t>Scott County, KY</t>
  </si>
  <si>
    <t>Wayne County, KY</t>
  </si>
  <si>
    <t>Wolfe County, KY</t>
  </si>
  <si>
    <t>Woodford County, KY</t>
  </si>
  <si>
    <t>Boyd County, NE</t>
  </si>
  <si>
    <t>Buffalo County, NE</t>
  </si>
  <si>
    <t>Butler County, NE</t>
  </si>
  <si>
    <t>Cass County, NE</t>
  </si>
  <si>
    <t>Cheyenne County, NE</t>
  </si>
  <si>
    <t>Dawson County, NE</t>
  </si>
  <si>
    <t>Dodge County, NE</t>
  </si>
  <si>
    <t>Hayes County, NE</t>
  </si>
  <si>
    <t>Keith County, NE</t>
  </si>
  <si>
    <t>Keya Paha County, NE</t>
  </si>
  <si>
    <t>Loup County, NE</t>
  </si>
  <si>
    <t>Nance County, NE</t>
  </si>
  <si>
    <t>Polk County, NE</t>
  </si>
  <si>
    <t>Saunders County, NE</t>
  </si>
  <si>
    <t>Sheridan County, NE</t>
  </si>
  <si>
    <t>Sioux County, NE</t>
  </si>
  <si>
    <t>Thurston County, NE</t>
  </si>
  <si>
    <t>Mercer County, NJ</t>
  </si>
  <si>
    <t>Monmouth County, NJ</t>
  </si>
  <si>
    <t>Guadalupe County, NM</t>
  </si>
  <si>
    <t>Otero County, NM</t>
  </si>
  <si>
    <t>Alamance County, NC</t>
  </si>
  <si>
    <t>Granville County, NC</t>
  </si>
  <si>
    <t>Polk County, NC</t>
  </si>
  <si>
    <t>Transylvania County, NC</t>
  </si>
  <si>
    <t>Vance County, NC</t>
  </si>
  <si>
    <t>Bowman County, ND</t>
  </si>
  <si>
    <t>Hettinger County, ND</t>
  </si>
  <si>
    <t>Slope County, ND</t>
  </si>
  <si>
    <t>Fairfield County, OH</t>
  </si>
  <si>
    <t>Hamilton County, OH</t>
  </si>
  <si>
    <t>Jackson County, OH</t>
  </si>
  <si>
    <t>Pike County, OH</t>
  </si>
  <si>
    <t>Putnam County, OH</t>
  </si>
  <si>
    <t>Ross County, OH</t>
  </si>
  <si>
    <t>Van Wert County, OH</t>
  </si>
  <si>
    <t>Vinton County, OH</t>
  </si>
  <si>
    <t>Washington County, OH</t>
  </si>
  <si>
    <t>Clackamas County, OR</t>
  </si>
  <si>
    <t>Sherman County, OR</t>
  </si>
  <si>
    <t>Berks County, PA</t>
  </si>
  <si>
    <t>Bucks County, PA</t>
  </si>
  <si>
    <t>Anderson County, SC</t>
  </si>
  <si>
    <t>Laurens County, SC</t>
  </si>
  <si>
    <t>Bon Homme County, SD</t>
  </si>
  <si>
    <t>Faulk County, SD</t>
  </si>
  <si>
    <t>Hand County, SD</t>
  </si>
  <si>
    <t>Hyde County, SD</t>
  </si>
  <si>
    <t>Potter County, SD</t>
  </si>
  <si>
    <t>Sanborn County, SD</t>
  </si>
  <si>
    <t>Clay County, TN</t>
  </si>
  <si>
    <t>Grundy County, TN</t>
  </si>
  <si>
    <t>Knox County, TN</t>
  </si>
  <si>
    <t>Loudon County, TN</t>
  </si>
  <si>
    <t>Marion County, TN</t>
  </si>
  <si>
    <t>Moore County, TN</t>
  </si>
  <si>
    <t>Scott County, TN</t>
  </si>
  <si>
    <t>Warren County, TN</t>
  </si>
  <si>
    <t>White County, TN</t>
  </si>
  <si>
    <t>Blanco County, TX</t>
  </si>
  <si>
    <t>Childress County, TX</t>
  </si>
  <si>
    <t>Crane County, TX</t>
  </si>
  <si>
    <t>Eastland County, TX</t>
  </si>
  <si>
    <t>Ector County, TX</t>
  </si>
  <si>
    <t>Foard County, TX</t>
  </si>
  <si>
    <t>Hall County, TX</t>
  </si>
  <si>
    <t>King County, TX</t>
  </si>
  <si>
    <t>Knox County, TX</t>
  </si>
  <si>
    <t>McMullen County, TX</t>
  </si>
  <si>
    <t>Scurry County, TX</t>
  </si>
  <si>
    <t>Sterling County, TX</t>
  </si>
  <si>
    <t>Stonewall County, TX</t>
  </si>
  <si>
    <t>Caroline County, VA</t>
  </si>
  <si>
    <t>Hampton city, VA</t>
  </si>
  <si>
    <t>Norfolk city, VA</t>
  </si>
  <si>
    <t>Portsmouth city, VA</t>
  </si>
  <si>
    <t>Franklin County, WA</t>
  </si>
  <si>
    <t>Mathews County, VA</t>
  </si>
  <si>
    <t>Cherokee County, AL</t>
  </si>
  <si>
    <t>DeKalb County, AL</t>
  </si>
  <si>
    <t>Calaveras County, CA</t>
  </si>
  <si>
    <t>Monterey County, CA</t>
  </si>
  <si>
    <t>Coweta County, GA</t>
  </si>
  <si>
    <t>Douglas County, GA</t>
  </si>
  <si>
    <t>Fulton County, GA</t>
  </si>
  <si>
    <t>Hart County, GA</t>
  </si>
  <si>
    <t>Oconee County, GA</t>
  </si>
  <si>
    <t>Allen County, IN</t>
  </si>
  <si>
    <t>Blackford County, IN</t>
  </si>
  <si>
    <t>Delaware County, IN</t>
  </si>
  <si>
    <t>Elkhart County, IN</t>
  </si>
  <si>
    <t>Fulton County, IN</t>
  </si>
  <si>
    <t>Jay County, IN</t>
  </si>
  <si>
    <t>LaGrange County, IN</t>
  </si>
  <si>
    <t>Marshall County, IN</t>
  </si>
  <si>
    <t>Pulaski County, IN</t>
  </si>
  <si>
    <t>St. Joseph County, IN</t>
  </si>
  <si>
    <t>Adair County, IA</t>
  </si>
  <si>
    <t>Adams County, IA</t>
  </si>
  <si>
    <t>Benton County, IA</t>
  </si>
  <si>
    <t>Clarke County, IA</t>
  </si>
  <si>
    <t>Clinton County, IA</t>
  </si>
  <si>
    <t>Guthrie County, IA</t>
  </si>
  <si>
    <t>Iowa County, IA</t>
  </si>
  <si>
    <t>Madison County, IA</t>
  </si>
  <si>
    <t>Monona County, IA</t>
  </si>
  <si>
    <t>Montgomery County, IA</t>
  </si>
  <si>
    <t>Plymouth County, IA</t>
  </si>
  <si>
    <t>Ringgold County, IA</t>
  </si>
  <si>
    <t>Sac County, IA</t>
  </si>
  <si>
    <t>Taylor County, IA</t>
  </si>
  <si>
    <t>Union County, IA</t>
  </si>
  <si>
    <t>Bourbon County, KY</t>
  </si>
  <si>
    <t>Bracken County, KY</t>
  </si>
  <si>
    <t>Breathitt County, KY</t>
  </si>
  <si>
    <t>Clinton County, KY</t>
  </si>
  <si>
    <t>Lee County, KY</t>
  </si>
  <si>
    <t>Lincoln County, KY</t>
  </si>
  <si>
    <t>McCreary County, KY</t>
  </si>
  <si>
    <t>Magoffin County, KY</t>
  </si>
  <si>
    <t>Morgan County, KY</t>
  </si>
  <si>
    <t>Perry County, KY</t>
  </si>
  <si>
    <t>Sabine Parish, LA</t>
  </si>
  <si>
    <t>Winn Parish, LA</t>
  </si>
  <si>
    <t>Kimble County, TX</t>
  </si>
  <si>
    <t>Arthur County, NE</t>
  </si>
  <si>
    <t>Banner County, NE</t>
  </si>
  <si>
    <t>Boone County, NE</t>
  </si>
  <si>
    <t>Box Butte County, NE</t>
  </si>
  <si>
    <t>Brown County, NE</t>
  </si>
  <si>
    <t>Burt County, NE</t>
  </si>
  <si>
    <t>Cedar County, NE</t>
  </si>
  <si>
    <t>Chase County, NE</t>
  </si>
  <si>
    <t>Cuming County, NE</t>
  </si>
  <si>
    <t>Dakota County, NE</t>
  </si>
  <si>
    <t>Dawes County, NE</t>
  </si>
  <si>
    <t>Deuel County, NE</t>
  </si>
  <si>
    <t>Garfield County, NE</t>
  </si>
  <si>
    <t>Greeley County, NE</t>
  </si>
  <si>
    <t>Knox County, NE</t>
  </si>
  <si>
    <t>Lincoln County, NE</t>
  </si>
  <si>
    <t>Logan County, NE</t>
  </si>
  <si>
    <t>McPherson County, NE</t>
  </si>
  <si>
    <t>Morrill County, NE</t>
  </si>
  <si>
    <t>Perkins County, NE</t>
  </si>
  <si>
    <t>Pierce County, NE</t>
  </si>
  <si>
    <t>Rock County, NE</t>
  </si>
  <si>
    <t>Stanton County, NE</t>
  </si>
  <si>
    <t>Valley County, NE</t>
  </si>
  <si>
    <t>Washington County, NE</t>
  </si>
  <si>
    <t>Wheeler County, NE</t>
  </si>
  <si>
    <t>Hudson County, NJ</t>
  </si>
  <si>
    <t>Somerset County, NJ</t>
  </si>
  <si>
    <t>Lincoln County, NM</t>
  </si>
  <si>
    <t>Richmond County, NY</t>
  </si>
  <si>
    <t>Suffolk County, NY</t>
  </si>
  <si>
    <t>Westchester County, NY</t>
  </si>
  <si>
    <t>Cabarrus County, NC</t>
  </si>
  <si>
    <t>Franklin County, NC</t>
  </si>
  <si>
    <t>Wake County, NC</t>
  </si>
  <si>
    <t>Warren County, NC</t>
  </si>
  <si>
    <t>Brown County, OH</t>
  </si>
  <si>
    <t>Butler County, OH</t>
  </si>
  <si>
    <t>Champaign County, OH</t>
  </si>
  <si>
    <t>Coshocton County, OH</t>
  </si>
  <si>
    <t>Delaware County, OH</t>
  </si>
  <si>
    <t>Franklin County, OH</t>
  </si>
  <si>
    <t>Hardin County, OH</t>
  </si>
  <si>
    <t>Harrison County, OH</t>
  </si>
  <si>
    <t>Lawrence County, OH</t>
  </si>
  <si>
    <t>Madison County, OH</t>
  </si>
  <si>
    <t>Marion County, OH</t>
  </si>
  <si>
    <t>Morgan County, OH</t>
  </si>
  <si>
    <t>Muskingum County, OH</t>
  </si>
  <si>
    <t>Paulding County, OH</t>
  </si>
  <si>
    <t>Pickaway County, OH</t>
  </si>
  <si>
    <t>Shelby County, OH</t>
  </si>
  <si>
    <t>Tuscarawas County, OH</t>
  </si>
  <si>
    <t>Union County, OH</t>
  </si>
  <si>
    <t>Wyandot County, OH</t>
  </si>
  <si>
    <t>Multnomah County, OR</t>
  </si>
  <si>
    <t>Greene County, PA</t>
  </si>
  <si>
    <t>Juniata County, PA</t>
  </si>
  <si>
    <t>Perry County, PA</t>
  </si>
  <si>
    <t>Beadle County, SD</t>
  </si>
  <si>
    <t>Buffalo County, SD</t>
  </si>
  <si>
    <t>Clay County, SD</t>
  </si>
  <si>
    <t>Davison County, SD</t>
  </si>
  <si>
    <t>Hanson County, SD</t>
  </si>
  <si>
    <t>Jerauld County, SD</t>
  </si>
  <si>
    <t>Todd County, SD</t>
  </si>
  <si>
    <t>Bledsoe County, TN</t>
  </si>
  <si>
    <t>Campbell County, TN</t>
  </si>
  <si>
    <t>Claiborne County, TN</t>
  </si>
  <si>
    <t>Cocke County, TN</t>
  </si>
  <si>
    <t>Coffee County, TN</t>
  </si>
  <si>
    <t>DeKalb County, TN</t>
  </si>
  <si>
    <t>Franklin County, TN</t>
  </si>
  <si>
    <t>Hamblen County, TN</t>
  </si>
  <si>
    <t>Jefferson County, TN</t>
  </si>
  <si>
    <t>McMinn County, TN</t>
  </si>
  <si>
    <t>Meigs County, TN</t>
  </si>
  <si>
    <t>Monroe County, TN</t>
  </si>
  <si>
    <t>Overton County, TN</t>
  </si>
  <si>
    <t>Rhea County, TN</t>
  </si>
  <si>
    <t>Sequatchie County, TN</t>
  </si>
  <si>
    <t>Baylor County, TX</t>
  </si>
  <si>
    <t>Brown County, TX</t>
  </si>
  <si>
    <t>Coke County, TX</t>
  </si>
  <si>
    <t>Dickens County, TX</t>
  </si>
  <si>
    <t>Hardeman County, TX</t>
  </si>
  <si>
    <t>Irion County, TX</t>
  </si>
  <si>
    <t>Jeff Davis County, TX</t>
  </si>
  <si>
    <t>Kendall County, TX</t>
  </si>
  <si>
    <t>Kent County, TX</t>
  </si>
  <si>
    <t>Lampasas County, TX</t>
  </si>
  <si>
    <t>Mason County, TX</t>
  </si>
  <si>
    <t>Menard County, TX</t>
  </si>
  <si>
    <t>Mills County, TX</t>
  </si>
  <si>
    <t>Mitchell County, TX</t>
  </si>
  <si>
    <t>Motley County, TX</t>
  </si>
  <si>
    <t>Palo Pinto County, TX</t>
  </si>
  <si>
    <t>Parker County, TX</t>
  </si>
  <si>
    <t>Rains County, TX</t>
  </si>
  <si>
    <t>Shackelford County, TX</t>
  </si>
  <si>
    <t>Stephens County, TX</t>
  </si>
  <si>
    <t>Young County, TX</t>
  </si>
  <si>
    <t>York County, VA</t>
  </si>
  <si>
    <t>Brooke County, WV</t>
  </si>
  <si>
    <t>Hancock County, WV</t>
  </si>
  <si>
    <t>Bradley County, AR</t>
  </si>
  <si>
    <t>Ouachita County, AR</t>
  </si>
  <si>
    <t>Fairfield County, CT</t>
  </si>
  <si>
    <t>Franklin County, GA</t>
  </si>
  <si>
    <t>Madison County, GA</t>
  </si>
  <si>
    <t>Stephens County, GA</t>
  </si>
  <si>
    <t>Nez Perce County, ID</t>
  </si>
  <si>
    <t>DeKalb County, IN</t>
  </si>
  <si>
    <t>Kosciusko County, IN</t>
  </si>
  <si>
    <t>Noble County, IN</t>
  </si>
  <si>
    <t>Steuben County, IN</t>
  </si>
  <si>
    <t>Wayne County, IN</t>
  </si>
  <si>
    <t>Whitley County, IN</t>
  </si>
  <si>
    <t>Webster Parish, LA</t>
  </si>
  <si>
    <t>Suffolk County, MA</t>
  </si>
  <si>
    <t>Oregon County, MO</t>
  </si>
  <si>
    <t>Antelope County, NE</t>
  </si>
  <si>
    <t>Dixon County, NE</t>
  </si>
  <si>
    <t>Kimball County, NE</t>
  </si>
  <si>
    <t>Madison County, NE</t>
  </si>
  <si>
    <t>Scotts Bluff County, NE</t>
  </si>
  <si>
    <t>Wayne County, NE</t>
  </si>
  <si>
    <t>Esmeralda County, NV</t>
  </si>
  <si>
    <t>Bergen County, NJ</t>
  </si>
  <si>
    <t>Essex County, NJ</t>
  </si>
  <si>
    <t>Hunterdon County, NJ</t>
  </si>
  <si>
    <t>Passaic County, NJ</t>
  </si>
  <si>
    <t>Bronx County, NY</t>
  </si>
  <si>
    <t>Queens County, NY</t>
  </si>
  <si>
    <t>Mecklenburg County, NC</t>
  </si>
  <si>
    <t>Orange County, NC</t>
  </si>
  <si>
    <t>Stanly County, NC</t>
  </si>
  <si>
    <t>McIntosh County, ND</t>
  </si>
  <si>
    <t>Sargent County, ND</t>
  </si>
  <si>
    <t>Adams County, OH</t>
  </si>
  <si>
    <t>Athens County, OH</t>
  </si>
  <si>
    <t>Auglaize County, OH</t>
  </si>
  <si>
    <t>Carroll County, OH</t>
  </si>
  <si>
    <t>Clark County, OH</t>
  </si>
  <si>
    <t>Clermont County, OH</t>
  </si>
  <si>
    <t>Clinton County, OH</t>
  </si>
  <si>
    <t>Darke County, OH</t>
  </si>
  <si>
    <t>Fayette County, OH</t>
  </si>
  <si>
    <t>Greene County, OH</t>
  </si>
  <si>
    <t>Henry County, OH</t>
  </si>
  <si>
    <t>Highland County, OH</t>
  </si>
  <si>
    <t>Hocking County, OH</t>
  </si>
  <si>
    <t>Licking County, OH</t>
  </si>
  <si>
    <t>Logan County, OH</t>
  </si>
  <si>
    <t>Mercer County, OH</t>
  </si>
  <si>
    <t>Monroe County, OH</t>
  </si>
  <si>
    <t>Morrow County, OH</t>
  </si>
  <si>
    <t>Perry County, OH</t>
  </si>
  <si>
    <t>Preble County, OH</t>
  </si>
  <si>
    <t>Chester County, PA</t>
  </si>
  <si>
    <t>Delaware County, PA</t>
  </si>
  <si>
    <t>Lancaster County, PA</t>
  </si>
  <si>
    <t>Aurora County, SD</t>
  </si>
  <si>
    <t>Campbell County, SD</t>
  </si>
  <si>
    <t>Hutchinson County, SD</t>
  </si>
  <si>
    <t>Lincoln County, SD</t>
  </si>
  <si>
    <t>McCook County, SD</t>
  </si>
  <si>
    <t>McPherson County, SD</t>
  </si>
  <si>
    <t>Marshall County, SD</t>
  </si>
  <si>
    <t>Miner County, SD</t>
  </si>
  <si>
    <t>Oglala Lakota County, SD</t>
  </si>
  <si>
    <t>Roberts County, SD</t>
  </si>
  <si>
    <t>Spink County, SD</t>
  </si>
  <si>
    <t>Turner County, SD</t>
  </si>
  <si>
    <t>Union County, SD</t>
  </si>
  <si>
    <t>Walworth County, SD</t>
  </si>
  <si>
    <t>Blount County, TN</t>
  </si>
  <si>
    <t>Bradley County, TN</t>
  </si>
  <si>
    <t>Carter County, TN</t>
  </si>
  <si>
    <t>Fentress County, TN</t>
  </si>
  <si>
    <t>Grainger County, TN</t>
  </si>
  <si>
    <t>Greene County, TN</t>
  </si>
  <si>
    <t>Hancock County, TN</t>
  </si>
  <si>
    <t>Hawkins County, TN</t>
  </si>
  <si>
    <t>Polk County, TN</t>
  </si>
  <si>
    <t>Putnam County, TN</t>
  </si>
  <si>
    <t>Unicoi County, TN</t>
  </si>
  <si>
    <t>Union County, TN</t>
  </si>
  <si>
    <t>Van Buren County, TN</t>
  </si>
  <si>
    <t>Angelina County, TX</t>
  </si>
  <si>
    <t>Burnet County, TX</t>
  </si>
  <si>
    <t>Garza County, TX</t>
  </si>
  <si>
    <t>Gregg County, TX</t>
  </si>
  <si>
    <t>Hemphill County, TX</t>
  </si>
  <si>
    <t>Henderson County, TX</t>
  </si>
  <si>
    <t>Marion County, TX</t>
  </si>
  <si>
    <t>Somervell County, TX</t>
  </si>
  <si>
    <t>Adams County, WA</t>
  </si>
  <si>
    <t>Green County, WI</t>
  </si>
  <si>
    <t>Lafayette County, WI</t>
  </si>
  <si>
    <t>Vernon County, WI</t>
  </si>
  <si>
    <t>Williamsburg city, VA</t>
  </si>
  <si>
    <t>Columbia County, AR</t>
  </si>
  <si>
    <t>Union County, AR</t>
  </si>
  <si>
    <t>Baldwin County, GA</t>
  </si>
  <si>
    <t>Banks County, GA</t>
  </si>
  <si>
    <t>Chattahoochee County, GA</t>
  </si>
  <si>
    <t>Dawson County, GA</t>
  </si>
  <si>
    <t>Forsyth County, GA</t>
  </si>
  <si>
    <t>Hall County, GA</t>
  </si>
  <si>
    <t>Jackson County, GA</t>
  </si>
  <si>
    <t>Jones County, GA</t>
  </si>
  <si>
    <t>Muscogee County, GA</t>
  </si>
  <si>
    <t>Henry County, IN</t>
  </si>
  <si>
    <t>Randolph County, IN</t>
  </si>
  <si>
    <t>Leslie County, KY</t>
  </si>
  <si>
    <t>Pike County, KY</t>
  </si>
  <si>
    <t>Jackson Parish, LA</t>
  </si>
  <si>
    <t>Dukes County, MA</t>
  </si>
  <si>
    <t>Union County, NJ</t>
  </si>
  <si>
    <t>Bernalillo County, NM</t>
  </si>
  <si>
    <t>De Baca County, NM</t>
  </si>
  <si>
    <t>Kings County, NY</t>
  </si>
  <si>
    <t>Caldwell County, NC</t>
  </si>
  <si>
    <t>Catawba County, NC</t>
  </si>
  <si>
    <t>Cherokee County, NC</t>
  </si>
  <si>
    <t>Cleveland County, NC</t>
  </si>
  <si>
    <t>Davidson County, NC</t>
  </si>
  <si>
    <t>Davie County, NC</t>
  </si>
  <si>
    <t>Gaston County, NC</t>
  </si>
  <si>
    <t>Guilford County, NC</t>
  </si>
  <si>
    <t>Henderson County, NC</t>
  </si>
  <si>
    <t>Iredell County, NC</t>
  </si>
  <si>
    <t>Lincoln County, NC</t>
  </si>
  <si>
    <t>Rowan County, NC</t>
  </si>
  <si>
    <t>Yadkin County, NC</t>
  </si>
  <si>
    <t>Dickey County, ND</t>
  </si>
  <si>
    <t>LaMoure County, ND</t>
  </si>
  <si>
    <t>Richland County, ND</t>
  </si>
  <si>
    <t>Crawford County, OH</t>
  </si>
  <si>
    <t>Holmes County, OH</t>
  </si>
  <si>
    <t>Knox County, OH</t>
  </si>
  <si>
    <t>Miami County, OH</t>
  </si>
  <si>
    <t>Lebanon County, PA</t>
  </si>
  <si>
    <t>Philadelphia County, PA</t>
  </si>
  <si>
    <t>Cherokee County, SC</t>
  </si>
  <si>
    <t>Oconee County, SC</t>
  </si>
  <si>
    <t>Brown County, SD</t>
  </si>
  <si>
    <t>Edmunds County, SD</t>
  </si>
  <si>
    <t>Kingsbury County, SD</t>
  </si>
  <si>
    <t>Minnehaha County, SD</t>
  </si>
  <si>
    <t>Cumberland County, TN</t>
  </si>
  <si>
    <t>Johnson County, TN</t>
  </si>
  <si>
    <t>Morgan County, TN</t>
  </si>
  <si>
    <t>Pickett County, TN</t>
  </si>
  <si>
    <t>Sullivan County, TN</t>
  </si>
  <si>
    <t>Washington County, TN</t>
  </si>
  <si>
    <t>Camp County, TX</t>
  </si>
  <si>
    <t>Hopkins County, TX</t>
  </si>
  <si>
    <t>Morris County, TX</t>
  </si>
  <si>
    <t>Titus County, TX</t>
  </si>
  <si>
    <t>Wood County, TX</t>
  </si>
  <si>
    <t>New York County, NY</t>
  </si>
  <si>
    <t>Bristol County, RI</t>
  </si>
  <si>
    <t>Calhoun County, AR</t>
  </si>
  <si>
    <t>Hancock County, GA</t>
  </si>
  <si>
    <t>Lincoln County, GA</t>
  </si>
  <si>
    <t>Taliaferro County, GA</t>
  </si>
  <si>
    <t>Grant County, NE</t>
  </si>
  <si>
    <t>Hooker County, NE</t>
  </si>
  <si>
    <t>McDowell County, NC</t>
  </si>
  <si>
    <t>Rutherford County, NC</t>
  </si>
  <si>
    <t>Linn County, OR</t>
  </si>
  <si>
    <t>Marion County, OR</t>
  </si>
  <si>
    <t>Brookings County, SD</t>
  </si>
  <si>
    <t>Clark County, SD</t>
  </si>
  <si>
    <t>Codington County, SD</t>
  </si>
  <si>
    <t>Day County, SD</t>
  </si>
  <si>
    <t>Deuel County, SD</t>
  </si>
  <si>
    <t>Grant County, SD</t>
  </si>
  <si>
    <t>Hamlin County, SD</t>
  </si>
  <si>
    <t>Lake County, SD</t>
  </si>
  <si>
    <t>Moody County, SD</t>
  </si>
  <si>
    <t>Alexandria city, VA</t>
  </si>
  <si>
    <t>Falls Church city, VA</t>
  </si>
  <si>
    <t>Manassas city, VA</t>
  </si>
  <si>
    <t>Clarke County, GA</t>
  </si>
  <si>
    <t>Clayton County, GA</t>
  </si>
  <si>
    <t>Cobb County, GA</t>
  </si>
  <si>
    <t>DeKalb County, GA</t>
  </si>
  <si>
    <t>McDuffie County, GA</t>
  </si>
  <si>
    <t>Harlan County, KY</t>
  </si>
  <si>
    <t>Knott County, KY</t>
  </si>
  <si>
    <t>Galax city, VA</t>
  </si>
  <si>
    <t>Emporia city, VA</t>
  </si>
  <si>
    <t>Buena Vista city, VA</t>
  </si>
  <si>
    <t>Covington city, VA</t>
  </si>
  <si>
    <t>Lexington city, VA</t>
  </si>
  <si>
    <t>Winchester city, VA</t>
  </si>
  <si>
    <t>Radford city, VA</t>
  </si>
  <si>
    <t>Staunton city, VA</t>
  </si>
  <si>
    <t>Waynesboro city, VA</t>
  </si>
  <si>
    <t>Franklin County, AR</t>
  </si>
  <si>
    <t>White County, AR</t>
  </si>
  <si>
    <t>Grant County, AR</t>
  </si>
  <si>
    <t>Tooele County, UT</t>
  </si>
  <si>
    <t>Lawrence County, AR</t>
  </si>
  <si>
    <t>Pulaski County, AR</t>
  </si>
  <si>
    <t>Grady County, OK</t>
  </si>
  <si>
    <t>Harmon County, OK</t>
  </si>
  <si>
    <t>Jefferson County, OK</t>
  </si>
  <si>
    <t>Kiowa County, OK</t>
  </si>
  <si>
    <t>Le Flore County, OK</t>
  </si>
  <si>
    <t>Okmulgee County, OK</t>
  </si>
  <si>
    <t>Pittsburg County, OK</t>
  </si>
  <si>
    <t>Pottawatomie County, OK</t>
  </si>
  <si>
    <t>Seminole County, OK</t>
  </si>
  <si>
    <t>Tillman County, OK</t>
  </si>
  <si>
    <t>Washita County, OK</t>
  </si>
  <si>
    <t>Woodward County, OK</t>
  </si>
  <si>
    <t>Malheur County, OR</t>
  </si>
  <si>
    <t>Archer County, TX</t>
  </si>
  <si>
    <t>Clay County, TX</t>
  </si>
  <si>
    <t>Montague County, TX</t>
  </si>
  <si>
    <t>Clark County, AR</t>
  </si>
  <si>
    <t>Logan County, AR</t>
  </si>
  <si>
    <t>Randolph County, AR</t>
  </si>
  <si>
    <t>Hardin County, IL</t>
  </si>
  <si>
    <t>Alfalfa County, OK</t>
  </si>
  <si>
    <t>Atoka County, OK</t>
  </si>
  <si>
    <t>Choctaw County, OK</t>
  </si>
  <si>
    <t>Cleveland County, OK</t>
  </si>
  <si>
    <t>Comanche County, OK</t>
  </si>
  <si>
    <t>Ellis County, OK</t>
  </si>
  <si>
    <t>Garvin County, OK</t>
  </si>
  <si>
    <t>Hughes County, OK</t>
  </si>
  <si>
    <t>McIntosh County, OK</t>
  </si>
  <si>
    <t>Murray County, OK</t>
  </si>
  <si>
    <t>Okfuskee County, OK</t>
  </si>
  <si>
    <t>Osage County, OK</t>
  </si>
  <si>
    <t>Pawnee County, OK</t>
  </si>
  <si>
    <t>Tulsa County, OK</t>
  </si>
  <si>
    <t>Donley County, TX</t>
  </si>
  <si>
    <t>Fannin County, TX</t>
  </si>
  <si>
    <t>Juab County, UT</t>
  </si>
  <si>
    <t>Millard County, UT</t>
  </si>
  <si>
    <t>Salt Lake County, UT</t>
  </si>
  <si>
    <t>Conway County, AR</t>
  </si>
  <si>
    <t>Craighead County, AR</t>
  </si>
  <si>
    <t>Crawford County, AR</t>
  </si>
  <si>
    <t>Faulkner County, AR</t>
  </si>
  <si>
    <t>Hot Spring County, AR</t>
  </si>
  <si>
    <t>Jefferson County, AR</t>
  </si>
  <si>
    <t>Lonoke County, AR</t>
  </si>
  <si>
    <t>Poinsett County, AR</t>
  </si>
  <si>
    <t>Sebastian County, AR</t>
  </si>
  <si>
    <t>Mesa County, CO</t>
  </si>
  <si>
    <t>Beaver County, OK</t>
  </si>
  <si>
    <t>Beckham County, OK</t>
  </si>
  <si>
    <t>Bryan County, OK</t>
  </si>
  <si>
    <t>Canadian County, OK</t>
  </si>
  <si>
    <t>Coal County, OK</t>
  </si>
  <si>
    <t>Dewey County, OK</t>
  </si>
  <si>
    <t>Garfield County, OK</t>
  </si>
  <si>
    <t>Harper County, OK</t>
  </si>
  <si>
    <t>Haskell County, OK</t>
  </si>
  <si>
    <t>Kingfisher County, OK</t>
  </si>
  <si>
    <t>Logan County, OK</t>
  </si>
  <si>
    <t>Love County, OK</t>
  </si>
  <si>
    <t>McClain County, OK</t>
  </si>
  <si>
    <t>Major County, OK</t>
  </si>
  <si>
    <t>Muskogee County, OK</t>
  </si>
  <si>
    <t>Noble County, OK</t>
  </si>
  <si>
    <t>Oklahoma County, OK</t>
  </si>
  <si>
    <t>Pontotoc County, OK</t>
  </si>
  <si>
    <t>Roger Mills County, OK</t>
  </si>
  <si>
    <t>Rogers County, OK</t>
  </si>
  <si>
    <t>Stephens County, OK</t>
  </si>
  <si>
    <t>Wagoner County, OK</t>
  </si>
  <si>
    <t>Grant County, OR</t>
  </si>
  <si>
    <t>Armstrong County, TX</t>
  </si>
  <si>
    <t>Floyd County, TX</t>
  </si>
  <si>
    <t>Gray County, TX</t>
  </si>
  <si>
    <t>Hutchinson County, TX</t>
  </si>
  <si>
    <t>Davis County, UT</t>
  </si>
  <si>
    <t>Cleburne County, AR</t>
  </si>
  <si>
    <t>Cross County, AR</t>
  </si>
  <si>
    <t>Fulton County, AR</t>
  </si>
  <si>
    <t>Johnson County, AR</t>
  </si>
  <si>
    <t>Nevada County, AR</t>
  </si>
  <si>
    <t>Pope County, AR</t>
  </si>
  <si>
    <t>Yell County, AR</t>
  </si>
  <si>
    <t>Modoc County, CA</t>
  </si>
  <si>
    <t>Santa Barbara County, CA</t>
  </si>
  <si>
    <t>Trinity County, CA</t>
  </si>
  <si>
    <t>Blaine County, OK</t>
  </si>
  <si>
    <t>Caddo County, OK</t>
  </si>
  <si>
    <t>Carter County, OK</t>
  </si>
  <si>
    <t>Craig County, OK</t>
  </si>
  <si>
    <t>Creek County, OK</t>
  </si>
  <si>
    <t>Custer County, OK</t>
  </si>
  <si>
    <t>Grant County, OK</t>
  </si>
  <si>
    <t>Lincoln County, OK</t>
  </si>
  <si>
    <t>McCurtain County, OK</t>
  </si>
  <si>
    <t>Mayes County, OK</t>
  </si>
  <si>
    <t>Nowata County, OK</t>
  </si>
  <si>
    <t>Ottawa County, OK</t>
  </si>
  <si>
    <t>Payne County, OK</t>
  </si>
  <si>
    <t>Texas County, OK</t>
  </si>
  <si>
    <t>Washington County, OK</t>
  </si>
  <si>
    <t>Baker County, OR</t>
  </si>
  <si>
    <t>Briscoe County, TX</t>
  </si>
  <si>
    <t>Hale County, TX</t>
  </si>
  <si>
    <t>Hockley County, TX</t>
  </si>
  <si>
    <t>Lipscomb County, TX</t>
  </si>
  <si>
    <t>Roberts County, TX</t>
  </si>
  <si>
    <t>Box Elder County, UT</t>
  </si>
  <si>
    <t>Utah County, UT</t>
  </si>
  <si>
    <t>Henrico County, VA</t>
  </si>
  <si>
    <t>Douglas County, WA</t>
  </si>
  <si>
    <t>Baxter County, AR</t>
  </si>
  <si>
    <t>Benton County, AR</t>
  </si>
  <si>
    <t>Clay County, AR</t>
  </si>
  <si>
    <t>Greene County, AR</t>
  </si>
  <si>
    <t>Independence County, AR</t>
  </si>
  <si>
    <t>Lee County, AR</t>
  </si>
  <si>
    <t>Perry County, AR</t>
  </si>
  <si>
    <t>St. Francis County, AR</t>
  </si>
  <si>
    <t>Washington County, AR</t>
  </si>
  <si>
    <t>Woodruff County, AR</t>
  </si>
  <si>
    <t>Twin Falls County, ID</t>
  </si>
  <si>
    <t>Big Horn County, MT</t>
  </si>
  <si>
    <t>Rosebud County, MT</t>
  </si>
  <si>
    <t>Delaware County, OK</t>
  </si>
  <si>
    <t>Kay County, OK</t>
  </si>
  <si>
    <t>Sequoyah County, OK</t>
  </si>
  <si>
    <t>Gilliam County, OR</t>
  </si>
  <si>
    <t>Wallowa County, OR</t>
  </si>
  <si>
    <t>Cochran County, TX</t>
  </si>
  <si>
    <t>Hansford County, TX</t>
  </si>
  <si>
    <t>Lamb County, TX</t>
  </si>
  <si>
    <t>Ochiltree County, TX</t>
  </si>
  <si>
    <t>Oldham County, TX</t>
  </si>
  <si>
    <t>San Juan County, UT</t>
  </si>
  <si>
    <t>New Kent County, VA</t>
  </si>
  <si>
    <t>Prince George County, VA</t>
  </si>
  <si>
    <t>Lincoln County, WA</t>
  </si>
  <si>
    <t>Okanogan County, WA</t>
  </si>
  <si>
    <t>Cleveland County, AR</t>
  </si>
  <si>
    <t>Izard County, AR</t>
  </si>
  <si>
    <t>Prairie County, AR</t>
  </si>
  <si>
    <t>Siskiyou County, CA</t>
  </si>
  <si>
    <t>Kent County, DE</t>
  </si>
  <si>
    <t>Cassia County, ID</t>
  </si>
  <si>
    <t>Carter County, MT</t>
  </si>
  <si>
    <t>Custer County, MT</t>
  </si>
  <si>
    <t>Dawson County, MT</t>
  </si>
  <si>
    <t>Garfield County, MT</t>
  </si>
  <si>
    <t>Sanders County, MT</t>
  </si>
  <si>
    <t>Elko County, NV</t>
  </si>
  <si>
    <t>Humboldt County, NV</t>
  </si>
  <si>
    <t>Union County, OR</t>
  </si>
  <si>
    <t>Carson County, TX</t>
  </si>
  <si>
    <t>Deaf Smith County, TX</t>
  </si>
  <si>
    <t>Moore County, TX</t>
  </si>
  <si>
    <t>Randall County, TX</t>
  </si>
  <si>
    <t>Swisher County, TX</t>
  </si>
  <si>
    <t>Beaver County, UT</t>
  </si>
  <si>
    <t>Emery County, UT</t>
  </si>
  <si>
    <t>Uintah County, UT</t>
  </si>
  <si>
    <t>Chelan County, WA</t>
  </si>
  <si>
    <t>Ferry County, WA</t>
  </si>
  <si>
    <t>Jackson County, AR</t>
  </si>
  <si>
    <t>Monroe County, AR</t>
  </si>
  <si>
    <t>Phillips County, AR</t>
  </si>
  <si>
    <t>Lassen County, CA</t>
  </si>
  <si>
    <t>Custer County, ID</t>
  </si>
  <si>
    <t>Jefferson County, IA</t>
  </si>
  <si>
    <t>Blaine County, MT</t>
  </si>
  <si>
    <t>Fergus County, MT</t>
  </si>
  <si>
    <t>Flathead County, MT</t>
  </si>
  <si>
    <t>Musselshell County, MT</t>
  </si>
  <si>
    <t>Petroleum County, MT</t>
  </si>
  <si>
    <t>Phillips County, MT</t>
  </si>
  <si>
    <t>Prairie County, MT</t>
  </si>
  <si>
    <t>Valley County, MT</t>
  </si>
  <si>
    <t>Yellowstone County, MT</t>
  </si>
  <si>
    <t>Washoe County, NV</t>
  </si>
  <si>
    <t>Harney County, OR</t>
  </si>
  <si>
    <t>Lake County, OR</t>
  </si>
  <si>
    <t>Bailey County, TX</t>
  </si>
  <si>
    <t>Hartley County, TX</t>
  </si>
  <si>
    <t>Sherman County, TX</t>
  </si>
  <si>
    <t>Cache County, UT</t>
  </si>
  <si>
    <t>Sevier County, UT</t>
  </si>
  <si>
    <t>Weber County, UT</t>
  </si>
  <si>
    <t>Kittitas County, WA</t>
  </si>
  <si>
    <t>Mason County, WV</t>
  </si>
  <si>
    <t>Natrona County, WY</t>
  </si>
  <si>
    <t>Sheridan County, WY</t>
  </si>
  <si>
    <t>Plumas County, CA</t>
  </si>
  <si>
    <t>Camas County, ID</t>
  </si>
  <si>
    <t>Franklin County, ID</t>
  </si>
  <si>
    <t>Idaho County, ID</t>
  </si>
  <si>
    <t>Minidoka County, ID</t>
  </si>
  <si>
    <t>Kankakee County, IL</t>
  </si>
  <si>
    <t>Kendall County, IL</t>
  </si>
  <si>
    <t>Caroline County, MD</t>
  </si>
  <si>
    <t>Kent County, MD</t>
  </si>
  <si>
    <t>Queen Anne's County, MD</t>
  </si>
  <si>
    <t>St. Louis County, MN</t>
  </si>
  <si>
    <t>Chouteau County, MT</t>
  </si>
  <si>
    <t>Hill County, MT</t>
  </si>
  <si>
    <t>Lewis and Clark County, MT</t>
  </si>
  <si>
    <t>McCone County, MT</t>
  </si>
  <si>
    <t>Treasure County, MT</t>
  </si>
  <si>
    <t>Eureka County, NV</t>
  </si>
  <si>
    <t>White Pine County, NV</t>
  </si>
  <si>
    <t>Rio Arriba County, NM</t>
  </si>
  <si>
    <t>San Juan County, NM</t>
  </si>
  <si>
    <t>Santa Fe County, NM</t>
  </si>
  <si>
    <t>Cimarron County, OK</t>
  </si>
  <si>
    <t>Douglas County, OR</t>
  </si>
  <si>
    <t>Castro County, TX</t>
  </si>
  <si>
    <t>Dallam County, TX</t>
  </si>
  <si>
    <t>Carbon County, UT</t>
  </si>
  <si>
    <t>Duchesne County, UT</t>
  </si>
  <si>
    <t>Chesterfield County, VA</t>
  </si>
  <si>
    <t>Goochland County, VA</t>
  </si>
  <si>
    <t>Hanover County, VA</t>
  </si>
  <si>
    <t>James City County, VA</t>
  </si>
  <si>
    <t>Sussex County, VA</t>
  </si>
  <si>
    <t>Fremont County, WY</t>
  </si>
  <si>
    <t>Park County, WY</t>
  </si>
  <si>
    <t>Platte County, WY</t>
  </si>
  <si>
    <t>Larimer County, CO</t>
  </si>
  <si>
    <t>Las Animas County, CO</t>
  </si>
  <si>
    <t>Montezuma County, CO</t>
  </si>
  <si>
    <t>Montrose County, CO</t>
  </si>
  <si>
    <t>Adams County, ID</t>
  </si>
  <si>
    <t>Bingham County, ID</t>
  </si>
  <si>
    <t>Carroll County, IL</t>
  </si>
  <si>
    <t>Cook County, IL</t>
  </si>
  <si>
    <t>Grundy County, IL</t>
  </si>
  <si>
    <t>Iroquois County, IL</t>
  </si>
  <si>
    <t>LaSalle County, IL</t>
  </si>
  <si>
    <t>Livingston County, IL</t>
  </si>
  <si>
    <t>Whiteside County, IL</t>
  </si>
  <si>
    <t>Will County, IL</t>
  </si>
  <si>
    <t>Wapello County, IA</t>
  </si>
  <si>
    <t>Anne Arundel County, MD</t>
  </si>
  <si>
    <t>Charles County, MD</t>
  </si>
  <si>
    <t>Prince George's County, MD</t>
  </si>
  <si>
    <t>Wicomico County, MD</t>
  </si>
  <si>
    <t>Aitkin County, MN</t>
  </si>
  <si>
    <t>Beltrami County, MN</t>
  </si>
  <si>
    <t>Cass County, MN</t>
  </si>
  <si>
    <t>Itasca County, MN</t>
  </si>
  <si>
    <t>Koochiching County, MN</t>
  </si>
  <si>
    <t>Carbon County, MT</t>
  </si>
  <si>
    <t>Fallon County, MT</t>
  </si>
  <si>
    <t>Lake County, MT</t>
  </si>
  <si>
    <t>Ravalli County, MT</t>
  </si>
  <si>
    <t>Richland County, MT</t>
  </si>
  <si>
    <t>Stillwater County, MT</t>
  </si>
  <si>
    <t>Sweet Grass County, MT</t>
  </si>
  <si>
    <t>San Miguel County, NM</t>
  </si>
  <si>
    <t>Torrance County, NM</t>
  </si>
  <si>
    <t>Deschutes County, OR</t>
  </si>
  <si>
    <t>Klamath County, OR</t>
  </si>
  <si>
    <t>Wasco County, OR</t>
  </si>
  <si>
    <t>Corson County, SD</t>
  </si>
  <si>
    <t>Grand County, UT</t>
  </si>
  <si>
    <t>Iron County, UT</t>
  </si>
  <si>
    <t>King George County, VA</t>
  </si>
  <si>
    <t>Powhatan County, VA</t>
  </si>
  <si>
    <t>Prince William County, VA</t>
  </si>
  <si>
    <t>Richmond County, VA</t>
  </si>
  <si>
    <t>Stafford County, VA</t>
  </si>
  <si>
    <t>Klickitat County, WA</t>
  </si>
  <si>
    <t>Gilmer County, WV</t>
  </si>
  <si>
    <t>Lincoln County, WV</t>
  </si>
  <si>
    <t>Putnam County, WV</t>
  </si>
  <si>
    <t>Wayne County, WV</t>
  </si>
  <si>
    <t>Big Horn County, WY</t>
  </si>
  <si>
    <t>Niobrara County, WY</t>
  </si>
  <si>
    <t>Washakie County, WY</t>
  </si>
  <si>
    <t>San Mateo County, CA</t>
  </si>
  <si>
    <t>Sierra County, CA</t>
  </si>
  <si>
    <t>Boulder County, CO</t>
  </si>
  <si>
    <t>Delta County, CO</t>
  </si>
  <si>
    <t>Kit Carson County, CO</t>
  </si>
  <si>
    <t>La Plata County, CO</t>
  </si>
  <si>
    <t>Moffat County, CO</t>
  </si>
  <si>
    <t>Pueblo County, CO</t>
  </si>
  <si>
    <t>Blaine County, ID</t>
  </si>
  <si>
    <t>Boise County, ID</t>
  </si>
  <si>
    <t>Bonneville County, ID</t>
  </si>
  <si>
    <t>Butte County, ID</t>
  </si>
  <si>
    <t>Clearwater County, ID</t>
  </si>
  <si>
    <t>Lemhi County, ID</t>
  </si>
  <si>
    <t>Boone County, IL</t>
  </si>
  <si>
    <t>Bureau County, IL</t>
  </si>
  <si>
    <t>DeKalb County, IL</t>
  </si>
  <si>
    <t>Henry County, IL</t>
  </si>
  <si>
    <t>Knox County, IL</t>
  </si>
  <si>
    <t>McHenry County, IL</t>
  </si>
  <si>
    <t>Rock Island County, IL</t>
  </si>
  <si>
    <t>Black Hawk County, IA</t>
  </si>
  <si>
    <t>Bremer County, IA</t>
  </si>
  <si>
    <t>Des Moines County, IA</t>
  </si>
  <si>
    <t>Scott County, IA</t>
  </si>
  <si>
    <t>Story County, IA</t>
  </si>
  <si>
    <t>Webster County, IA</t>
  </si>
  <si>
    <t>Montgomery County, MD</t>
  </si>
  <si>
    <t>St. Mary's County, MD</t>
  </si>
  <si>
    <t>Clearwater County, MN</t>
  </si>
  <si>
    <t>Crow Wing County, MN</t>
  </si>
  <si>
    <t>Morrison County, MN</t>
  </si>
  <si>
    <t>Golden Valley County, MT</t>
  </si>
  <si>
    <t>Lincoln County, MT</t>
  </si>
  <si>
    <t>Powder River County, MT</t>
  </si>
  <si>
    <t>Roosevelt County, MT</t>
  </si>
  <si>
    <t>Catron County, NM</t>
  </si>
  <si>
    <t>Billings County, ND</t>
  </si>
  <si>
    <t>McKenzie County, ND</t>
  </si>
  <si>
    <t>Crook County, OR</t>
  </si>
  <si>
    <t>Wheeler County, OR</t>
  </si>
  <si>
    <t>Lawrence County, SD</t>
  </si>
  <si>
    <t>Parmer County, TX</t>
  </si>
  <si>
    <t>Morgan County, UT</t>
  </si>
  <si>
    <t>Sanpete County, UT</t>
  </si>
  <si>
    <t>Wayne County, UT</t>
  </si>
  <si>
    <t>Dinwiddie County, VA</t>
  </si>
  <si>
    <t>Fairfax County, VA</t>
  </si>
  <si>
    <t>Loudoun County, VA</t>
  </si>
  <si>
    <t>Asotin County, WA</t>
  </si>
  <si>
    <t>Snohomish County, WA</t>
  </si>
  <si>
    <t>Stevens County, WA</t>
  </si>
  <si>
    <t>Cabell County, WV</t>
  </si>
  <si>
    <t>Jackson County, WV</t>
  </si>
  <si>
    <t>Kanawha County, WV</t>
  </si>
  <si>
    <t>Pleasants County, WV</t>
  </si>
  <si>
    <t>Ritchie County, WV</t>
  </si>
  <si>
    <t>Douglas County, WI</t>
  </si>
  <si>
    <t>Albany County, WY</t>
  </si>
  <si>
    <t>Converse County, WY</t>
  </si>
  <si>
    <t>Crook County, WY</t>
  </si>
  <si>
    <t>Hot Springs County, WY</t>
  </si>
  <si>
    <t>Johnson County, WY</t>
  </si>
  <si>
    <t>Dallas County, AR</t>
  </si>
  <si>
    <t>Dolores County, CO</t>
  </si>
  <si>
    <t>Garfield County, CO</t>
  </si>
  <si>
    <t>Logan County, CO</t>
  </si>
  <si>
    <t>Rio Blanco County, CO</t>
  </si>
  <si>
    <t>New Castle County, DE</t>
  </si>
  <si>
    <t>Manatee County, FL</t>
  </si>
  <si>
    <t>Shoshone County, ID</t>
  </si>
  <si>
    <t>Valley County, ID</t>
  </si>
  <si>
    <t>Kane County, IL</t>
  </si>
  <si>
    <t>Lake County, IL</t>
  </si>
  <si>
    <t>McDonough County, IL</t>
  </si>
  <si>
    <t>Stephenson County, IL</t>
  </si>
  <si>
    <t>Winnebago County, IL</t>
  </si>
  <si>
    <t>Cerro Gordo County, IA</t>
  </si>
  <si>
    <t>Clay County, IA</t>
  </si>
  <si>
    <t>Franklin County, IA</t>
  </si>
  <si>
    <t>Grundy County, IA</t>
  </si>
  <si>
    <t>Hardin County, IA</t>
  </si>
  <si>
    <t>Jackson County, IA</t>
  </si>
  <si>
    <t>Marshall County, IA</t>
  </si>
  <si>
    <t>Sioux County, IA</t>
  </si>
  <si>
    <t>Tama County, IA</t>
  </si>
  <si>
    <t>Wright County, IA</t>
  </si>
  <si>
    <t>Mason County, KY</t>
  </si>
  <si>
    <t>Allegany County, MD</t>
  </si>
  <si>
    <t>Calvert County, MD</t>
  </si>
  <si>
    <t>Cecil County, MD</t>
  </si>
  <si>
    <t>Berrien County, MI</t>
  </si>
  <si>
    <t>Mackinac County, MI</t>
  </si>
  <si>
    <t>St. Joseph County, MI</t>
  </si>
  <si>
    <t>Blue Earth County, MN</t>
  </si>
  <si>
    <t>Carlton County, MN</t>
  </si>
  <si>
    <t>Faribault County, MN</t>
  </si>
  <si>
    <t>Le Sueur County, MN</t>
  </si>
  <si>
    <t>McLeod County, MN</t>
  </si>
  <si>
    <t>Martin County, MN</t>
  </si>
  <si>
    <t>Pine County, MN</t>
  </si>
  <si>
    <t>Beaverhead County, MT</t>
  </si>
  <si>
    <t>Cascade County, MT</t>
  </si>
  <si>
    <t>Daniels County, MT</t>
  </si>
  <si>
    <t>Gallatin County, MT</t>
  </si>
  <si>
    <t>Missoula County, MT</t>
  </si>
  <si>
    <t>Sheridan County, MT</t>
  </si>
  <si>
    <t>Toole County, MT</t>
  </si>
  <si>
    <t>Wheatland County, MT</t>
  </si>
  <si>
    <t>Wibaux County, MT</t>
  </si>
  <si>
    <t>Douglas County, NV</t>
  </si>
  <si>
    <t>Columbia County, NY</t>
  </si>
  <si>
    <t>Dutchess County, NY</t>
  </si>
  <si>
    <t>Greene County, NY</t>
  </si>
  <si>
    <t>Orange County, NY</t>
  </si>
  <si>
    <t>Rensselaer County, NY</t>
  </si>
  <si>
    <t>Ulster County, NY</t>
  </si>
  <si>
    <t>Dunn County, ND</t>
  </si>
  <si>
    <t>Sioux County, ND</t>
  </si>
  <si>
    <t>Defiance County, OH</t>
  </si>
  <si>
    <t>Lucas County, OH</t>
  </si>
  <si>
    <t>Sandusky County, OH</t>
  </si>
  <si>
    <t>Seneca County, OH</t>
  </si>
  <si>
    <t>Wood County, OH</t>
  </si>
  <si>
    <t>Greer County, OK</t>
  </si>
  <si>
    <t>Jackson County, OK</t>
  </si>
  <si>
    <t>Johnston County, OK</t>
  </si>
  <si>
    <t>Jefferson County, OR</t>
  </si>
  <si>
    <t>Cumberland County, PA</t>
  </si>
  <si>
    <t>Garfield County, UT</t>
  </si>
  <si>
    <t>Summit County, UT</t>
  </si>
  <si>
    <t>Wasatch County, UT</t>
  </si>
  <si>
    <t>Amelia County, VA</t>
  </si>
  <si>
    <t>Buckingham County, VA</t>
  </si>
  <si>
    <t>Fluvanna County, VA</t>
  </si>
  <si>
    <t>Henry County, VA</t>
  </si>
  <si>
    <t>Lunenburg County, VA</t>
  </si>
  <si>
    <t>Mecklenburg County, VA</t>
  </si>
  <si>
    <t>Orange County, VA</t>
  </si>
  <si>
    <t>Westmoreland County, VA</t>
  </si>
  <si>
    <t>Colonial Heights city, VA</t>
  </si>
  <si>
    <t>Clark County, WA</t>
  </si>
  <si>
    <t>Columbia County, WA</t>
  </si>
  <si>
    <t>Pacific County, WA</t>
  </si>
  <si>
    <t>Pierce County, WA</t>
  </si>
  <si>
    <t>Berkeley County, WV</t>
  </si>
  <si>
    <t>Braxton County, WV</t>
  </si>
  <si>
    <t>Jefferson County, WV</t>
  </si>
  <si>
    <t>Marion County, WV</t>
  </si>
  <si>
    <t>Morgan County, WV</t>
  </si>
  <si>
    <t>Tyler County, WV</t>
  </si>
  <si>
    <t>Wirt County, WV</t>
  </si>
  <si>
    <t>Bayfield County, WI</t>
  </si>
  <si>
    <t>Oneida County, WI</t>
  </si>
  <si>
    <t>Price County, WI</t>
  </si>
  <si>
    <t>Rock County, WI</t>
  </si>
  <si>
    <t>Rusk County, WI</t>
  </si>
  <si>
    <t>Sawyer County, WI</t>
  </si>
  <si>
    <t>Walworth County, WI</t>
  </si>
  <si>
    <t>Washburn County, WI</t>
  </si>
  <si>
    <t>Campbell County, WY</t>
  </si>
  <si>
    <t>Carbon County, WY</t>
  </si>
  <si>
    <t>Goshen County, WY</t>
  </si>
  <si>
    <t>Weston County, WY</t>
  </si>
  <si>
    <t>Garland County, AR</t>
  </si>
  <si>
    <t>Van Buren County, AR</t>
  </si>
  <si>
    <t>Alameda County, CA</t>
  </si>
  <si>
    <t>Mono County, CA</t>
  </si>
  <si>
    <t>Adams County, CO</t>
  </si>
  <si>
    <t>Arapahoe County, CO</t>
  </si>
  <si>
    <t>Broomfield County, CO</t>
  </si>
  <si>
    <t>Jefferson County, CO</t>
  </si>
  <si>
    <t>Lincoln County, CO</t>
  </si>
  <si>
    <t>Morgan County, CO</t>
  </si>
  <si>
    <t>Sedgwick County, CO</t>
  </si>
  <si>
    <t>Washington County, CO</t>
  </si>
  <si>
    <t>Weld County, CO</t>
  </si>
  <si>
    <t>Yuma County, CO</t>
  </si>
  <si>
    <t>Bonner County, ID</t>
  </si>
  <si>
    <t>Clark County, ID</t>
  </si>
  <si>
    <t>Kootenai County, ID</t>
  </si>
  <si>
    <t>DuPage County, IL</t>
  </si>
  <si>
    <t>Ogle County, IL</t>
  </si>
  <si>
    <t>Buchanan County, IA</t>
  </si>
  <si>
    <t>Buena Vista County, IA</t>
  </si>
  <si>
    <t>Butler County, IA</t>
  </si>
  <si>
    <t>Cass County, IA</t>
  </si>
  <si>
    <t>Cherokee County, IA</t>
  </si>
  <si>
    <t>Clayton County, IA</t>
  </si>
  <si>
    <t>Delaware County, IA</t>
  </si>
  <si>
    <t>Hancock County, IA</t>
  </si>
  <si>
    <t>Jones County, IA</t>
  </si>
  <si>
    <t>Kossuth County, IA</t>
  </si>
  <si>
    <t>Linn County, IA</t>
  </si>
  <si>
    <t>Mitchell County, IA</t>
  </si>
  <si>
    <t>Poweshiek County, IA</t>
  </si>
  <si>
    <t>Winnebago County, IA</t>
  </si>
  <si>
    <t>Winneshiek County, IA</t>
  </si>
  <si>
    <t>Woodbury County, IA</t>
  </si>
  <si>
    <t>Bell County, KY</t>
  </si>
  <si>
    <t>Boyd County, KY</t>
  </si>
  <si>
    <t>Baltimore County, MD</t>
  </si>
  <si>
    <t>Harford County, MD</t>
  </si>
  <si>
    <t>Washington County, MD</t>
  </si>
  <si>
    <t>Baraga County, MI</t>
  </si>
  <si>
    <t>Bay County, MI</t>
  </si>
  <si>
    <t>Cheboygan County, MI</t>
  </si>
  <si>
    <t>Gogebic County, MI</t>
  </si>
  <si>
    <t>Hillsdale County, MI</t>
  </si>
  <si>
    <t>Monroe County, MI</t>
  </si>
  <si>
    <t>Oakland County, MI</t>
  </si>
  <si>
    <t>Oscoda County, MI</t>
  </si>
  <si>
    <t>Otsego County, MI</t>
  </si>
  <si>
    <t>Ottawa County, MI</t>
  </si>
  <si>
    <t>Van Buren County, MI</t>
  </si>
  <si>
    <t>Wayne County, MI</t>
  </si>
  <si>
    <t>Brown County, MN</t>
  </si>
  <si>
    <t>Cottonwood County, MN</t>
  </si>
  <si>
    <t>Freeborn County, MN</t>
  </si>
  <si>
    <t>Hubbard County, MN</t>
  </si>
  <si>
    <t>Mille Lacs County, MN</t>
  </si>
  <si>
    <t>Nicollet County, MN</t>
  </si>
  <si>
    <t>Ramsey County, MN</t>
  </si>
  <si>
    <t>Renville County, MN</t>
  </si>
  <si>
    <t>Sibley County, MN</t>
  </si>
  <si>
    <t>Waseca County, MN</t>
  </si>
  <si>
    <t>Broadwater County, MT</t>
  </si>
  <si>
    <t>Madison County, MT</t>
  </si>
  <si>
    <t>Meagher County, MT</t>
  </si>
  <si>
    <t>Mineral County, MT</t>
  </si>
  <si>
    <t>Pondera County, MT</t>
  </si>
  <si>
    <t>Warren County, NJ</t>
  </si>
  <si>
    <t>Colfax County, NM</t>
  </si>
  <si>
    <t>Saratoga County, NY</t>
  </si>
  <si>
    <t>Wayne County, NY</t>
  </si>
  <si>
    <t>Caswell County, NC</t>
  </si>
  <si>
    <t>Randolph County, NC</t>
  </si>
  <si>
    <t>Wilkes County, NC</t>
  </si>
  <si>
    <t>Adams County, ND</t>
  </si>
  <si>
    <t>Golden Valley County, ND</t>
  </si>
  <si>
    <t>Grant County, ND</t>
  </si>
  <si>
    <t>Stark County, ND</t>
  </si>
  <si>
    <t>Belmont County, OH</t>
  </si>
  <si>
    <t>Hancock County, OH</t>
  </si>
  <si>
    <t>Huron County, OH</t>
  </si>
  <si>
    <t>Jefferson County, OH</t>
  </si>
  <si>
    <t>Ottawa County, OH</t>
  </si>
  <si>
    <t>Williams County, OH</t>
  </si>
  <si>
    <t>Cherokee County, OK</t>
  </si>
  <si>
    <t>Cotton County, OK</t>
  </si>
  <si>
    <t>Marshall County, OK</t>
  </si>
  <si>
    <t>Pushmataha County, OK</t>
  </si>
  <si>
    <t>Woods County, OK</t>
  </si>
  <si>
    <t>Allegheny County, PA</t>
  </si>
  <si>
    <t>Armstrong County, PA</t>
  </si>
  <si>
    <t>Beaver County, PA</t>
  </si>
  <si>
    <t>Butler County, PA</t>
  </si>
  <si>
    <t>Centre County, PA</t>
  </si>
  <si>
    <t>Clinton County, PA</t>
  </si>
  <si>
    <t>Fayette County, PA</t>
  </si>
  <si>
    <t>Franklin County, PA</t>
  </si>
  <si>
    <t>Jefferson County, PA</t>
  </si>
  <si>
    <t>Lackawanna County, PA</t>
  </si>
  <si>
    <t>Lawrence County, PA</t>
  </si>
  <si>
    <t>Luzerne County, PA</t>
  </si>
  <si>
    <t>Mifflin County, PA</t>
  </si>
  <si>
    <t>Schuylkill County, PA</t>
  </si>
  <si>
    <t>Washington County, PA</t>
  </si>
  <si>
    <t>Westmoreland County, PA</t>
  </si>
  <si>
    <t>Jack County, TX</t>
  </si>
  <si>
    <t>Kane County, UT</t>
  </si>
  <si>
    <t>Piute County, UT</t>
  </si>
  <si>
    <t>Albemarle County, VA</t>
  </si>
  <si>
    <t>Brunswick County, VA</t>
  </si>
  <si>
    <t>Clarke County, VA</t>
  </si>
  <si>
    <t>Craig County, VA</t>
  </si>
  <si>
    <t>Culpeper County, VA</t>
  </si>
  <si>
    <t>Louisa County, VA</t>
  </si>
  <si>
    <t>Madison County, VA</t>
  </si>
  <si>
    <t>Rappahannock County, VA</t>
  </si>
  <si>
    <t>Hopewell city, VA</t>
  </si>
  <si>
    <t>Cowlitz County, WA</t>
  </si>
  <si>
    <t>Garfield County, WA</t>
  </si>
  <si>
    <t>Island County, WA</t>
  </si>
  <si>
    <t>Lewis County, WA</t>
  </si>
  <si>
    <t>Pend Oreille County, WA</t>
  </si>
  <si>
    <t>Skamania County, WA</t>
  </si>
  <si>
    <t>Boone County, WV</t>
  </si>
  <si>
    <t>Calhoun County, WV</t>
  </si>
  <si>
    <t>Doddridge County, WV</t>
  </si>
  <si>
    <t>Harrison County, WV</t>
  </si>
  <si>
    <t>Marshall County, WV</t>
  </si>
  <si>
    <t>Mineral County, WV</t>
  </si>
  <si>
    <t>Monongalia County, WV</t>
  </si>
  <si>
    <t>Nicholas County, WV</t>
  </si>
  <si>
    <t>Ohio County, WV</t>
  </si>
  <si>
    <t>Roane County, WV</t>
  </si>
  <si>
    <t>Adams County, WI</t>
  </si>
  <si>
    <t>Crawford County, WI</t>
  </si>
  <si>
    <t>Eau Claire County, WI</t>
  </si>
  <si>
    <t>Forest County, WI</t>
  </si>
  <si>
    <t>Jefferson County, WI</t>
  </si>
  <si>
    <t>Juneau County, WI</t>
  </si>
  <si>
    <t>La Crosse County, WI</t>
  </si>
  <si>
    <t>Milwaukee County, WI</t>
  </si>
  <si>
    <t>Racine County, WI</t>
  </si>
  <si>
    <t>Waukesha County, WI</t>
  </si>
  <si>
    <t>Sweetwater County, WY</t>
  </si>
  <si>
    <t>Howard County, AR</t>
  </si>
  <si>
    <t>Montgomery County, AR</t>
  </si>
  <si>
    <t>Pike County, AR</t>
  </si>
  <si>
    <t>Polk County, AR</t>
  </si>
  <si>
    <t>Scott County, AR</t>
  </si>
  <si>
    <t>Sharp County, AR</t>
  </si>
  <si>
    <t>Alpine County, CA</t>
  </si>
  <si>
    <t>Archuleta County, CO</t>
  </si>
  <si>
    <t>Douglas County, CO</t>
  </si>
  <si>
    <t>Elbert County, CO</t>
  </si>
  <si>
    <t>Fremont County, CO</t>
  </si>
  <si>
    <t>Gunnison County, CO</t>
  </si>
  <si>
    <t>Phillips County, CO</t>
  </si>
  <si>
    <t>Routt County, CO</t>
  </si>
  <si>
    <t>Middlesex County, CT</t>
  </si>
  <si>
    <t>New Haven County, CT</t>
  </si>
  <si>
    <t>Pickens County, GA</t>
  </si>
  <si>
    <t>Union County, GA</t>
  </si>
  <si>
    <t>Bear Lake County, ID</t>
  </si>
  <si>
    <t>Jo Daviess County, IL</t>
  </si>
  <si>
    <t>Lee County, IL</t>
  </si>
  <si>
    <t>Chickasaw County, IA</t>
  </si>
  <si>
    <t>Dubuque County, IA</t>
  </si>
  <si>
    <t>Emmet County, IA</t>
  </si>
  <si>
    <t>Fayette County, IA</t>
  </si>
  <si>
    <t>Floyd County, IA</t>
  </si>
  <si>
    <t>Howard County, IA</t>
  </si>
  <si>
    <t>Lyon County, IA</t>
  </si>
  <si>
    <t>O'Brien County, IA</t>
  </si>
  <si>
    <t>Osceola County, IA</t>
  </si>
  <si>
    <t>Palo Alto County, IA</t>
  </si>
  <si>
    <t>Worth County, IA</t>
  </si>
  <si>
    <t>Frederick County, MD</t>
  </si>
  <si>
    <t>Garrett County, MD</t>
  </si>
  <si>
    <t>Howard County, MD</t>
  </si>
  <si>
    <t>Barnstable County, MA</t>
  </si>
  <si>
    <t>Essex County, MA</t>
  </si>
  <si>
    <t>Alcona County, MI</t>
  </si>
  <si>
    <t>Alpena County, MI</t>
  </si>
  <si>
    <t>Barry County, MI</t>
  </si>
  <si>
    <t>Branch County, MI</t>
  </si>
  <si>
    <t>Calhoun County, MI</t>
  </si>
  <si>
    <t>Cass County, MI</t>
  </si>
  <si>
    <t>Chippewa County, MI</t>
  </si>
  <si>
    <t>Clinton County, MI</t>
  </si>
  <si>
    <t>Eaton County, MI</t>
  </si>
  <si>
    <t>Emmet County, MI</t>
  </si>
  <si>
    <t>Genesee County, MI</t>
  </si>
  <si>
    <t>Gladwin County, MI</t>
  </si>
  <si>
    <t>Gratiot County, MI</t>
  </si>
  <si>
    <t>Huron County, MI</t>
  </si>
  <si>
    <t>Ingham County, MI</t>
  </si>
  <si>
    <t>Jackson County, MI</t>
  </si>
  <si>
    <t>Kalamazoo County, MI</t>
  </si>
  <si>
    <t>Kalkaska County, MI</t>
  </si>
  <si>
    <t>Lapeer County, MI</t>
  </si>
  <si>
    <t>Lenawee County, MI</t>
  </si>
  <si>
    <t>Livingston County, MI</t>
  </si>
  <si>
    <t>Marquette County, MI</t>
  </si>
  <si>
    <t>Midland County, MI</t>
  </si>
  <si>
    <t>Missaukee County, MI</t>
  </si>
  <si>
    <t>Montmorency County, MI</t>
  </si>
  <si>
    <t>Ogemaw County, MI</t>
  </si>
  <si>
    <t>Roscommon County, MI</t>
  </si>
  <si>
    <t>Saginaw County, MI</t>
  </si>
  <si>
    <t>Sanilac County, MI</t>
  </si>
  <si>
    <t>Shiawassee County, MI</t>
  </si>
  <si>
    <t>Tuscola County, MI</t>
  </si>
  <si>
    <t>Washtenaw County, MI</t>
  </si>
  <si>
    <t>Carver County, MN</t>
  </si>
  <si>
    <t>Dakota County, MN</t>
  </si>
  <si>
    <t>Dodge County, MN</t>
  </si>
  <si>
    <t>Fillmore County, MN</t>
  </si>
  <si>
    <t>Goodhue County, MN</t>
  </si>
  <si>
    <t>Hennepin County, MN</t>
  </si>
  <si>
    <t>Jackson County, MN</t>
  </si>
  <si>
    <t>Kandiyohi County, MN</t>
  </si>
  <si>
    <t>Lake County, MN</t>
  </si>
  <si>
    <t>Lincoln County, MN</t>
  </si>
  <si>
    <t>Lyon County, MN</t>
  </si>
  <si>
    <t>Meeker County, MN</t>
  </si>
  <si>
    <t>Mower County, MN</t>
  </si>
  <si>
    <t>Norman County, MN</t>
  </si>
  <si>
    <t>Olmsted County, MN</t>
  </si>
  <si>
    <t>Redwood County, MN</t>
  </si>
  <si>
    <t>Rice County, MN</t>
  </si>
  <si>
    <t>Scott County, MN</t>
  </si>
  <si>
    <t>Stearns County, MN</t>
  </si>
  <si>
    <t>Steele County, MN</t>
  </si>
  <si>
    <t>Wabasha County, MN</t>
  </si>
  <si>
    <t>Washington County, MN</t>
  </si>
  <si>
    <t>Watonwan County, MN</t>
  </si>
  <si>
    <t>Winona County, MN</t>
  </si>
  <si>
    <t>Wright County, MN</t>
  </si>
  <si>
    <t>Yellow Medicine County, MN</t>
  </si>
  <si>
    <t>Jefferson County, MT</t>
  </si>
  <si>
    <t>Judith Basin County, MT</t>
  </si>
  <si>
    <t>Liberty County, MT</t>
  </si>
  <si>
    <t>Powell County, MT</t>
  </si>
  <si>
    <t>Teton County, MT</t>
  </si>
  <si>
    <t>Storey County, NV</t>
  </si>
  <si>
    <t>Carson City, NV</t>
  </si>
  <si>
    <t>Sussex County, NJ</t>
  </si>
  <si>
    <t>Taos County, NM</t>
  </si>
  <si>
    <t>Albany County, NY</t>
  </si>
  <si>
    <t>Allegany County, NY</t>
  </si>
  <si>
    <t>Cayuga County, NY</t>
  </si>
  <si>
    <t>Chautauqua County, NY</t>
  </si>
  <si>
    <t>Chemung County, NY</t>
  </si>
  <si>
    <t>Erie County, NY</t>
  </si>
  <si>
    <t>Genesee County, NY</t>
  </si>
  <si>
    <t>Lewis County, NY</t>
  </si>
  <si>
    <t>Livingston County, NY</t>
  </si>
  <si>
    <t>Monroe County, NY</t>
  </si>
  <si>
    <t>Onondaga County, NY</t>
  </si>
  <si>
    <t>Ontario County, NY</t>
  </si>
  <si>
    <t>Oswego County, NY</t>
  </si>
  <si>
    <t>St. Lawrence County, NY</t>
  </si>
  <si>
    <t>Schenectady County, NY</t>
  </si>
  <si>
    <t>Seneca County, NY</t>
  </si>
  <si>
    <t>Tioga County, NY</t>
  </si>
  <si>
    <t>Warren County, NY</t>
  </si>
  <si>
    <t>Washington County, NY</t>
  </si>
  <si>
    <t>Yates County, NY</t>
  </si>
  <si>
    <t>Rockingham County, NC</t>
  </si>
  <si>
    <t>Emmons County, ND</t>
  </si>
  <si>
    <t>Allen County, OH</t>
  </si>
  <si>
    <t>Ashtabula County, OH</t>
  </si>
  <si>
    <t>Columbiana County, OH</t>
  </si>
  <si>
    <t>Cuyahoga County, OH</t>
  </si>
  <si>
    <t>Fulton County, OH</t>
  </si>
  <si>
    <t>Geauga County, OH</t>
  </si>
  <si>
    <t>Lake County, OH</t>
  </si>
  <si>
    <t>Lorain County, OH</t>
  </si>
  <si>
    <t>Mahoning County, OH</t>
  </si>
  <si>
    <t>Medina County, OH</t>
  </si>
  <si>
    <t>Stark County, OH</t>
  </si>
  <si>
    <t>Summit County, OH</t>
  </si>
  <si>
    <t>Trumbull County, OH</t>
  </si>
  <si>
    <t>Wayne County, OH</t>
  </si>
  <si>
    <t>Latimer County, OK</t>
  </si>
  <si>
    <t>Yamhill County, OR</t>
  </si>
  <si>
    <t>Adams County, PA</t>
  </si>
  <si>
    <t>Blair County, PA</t>
  </si>
  <si>
    <t>Bradford County, PA</t>
  </si>
  <si>
    <t>Cambria County, PA</t>
  </si>
  <si>
    <t>Cameron County, PA</t>
  </si>
  <si>
    <t>Carbon County, PA</t>
  </si>
  <si>
    <t>Clarion County, PA</t>
  </si>
  <si>
    <t>Clearfield County, PA</t>
  </si>
  <si>
    <t>Crawford County, PA</t>
  </si>
  <si>
    <t>Forest County, PA</t>
  </si>
  <si>
    <t>Huntingdon County, PA</t>
  </si>
  <si>
    <t>Indiana County, PA</t>
  </si>
  <si>
    <t>Lehigh County, PA</t>
  </si>
  <si>
    <t>Lycoming County, PA</t>
  </si>
  <si>
    <t>Mercer County, PA</t>
  </si>
  <si>
    <t>Monroe County, PA</t>
  </si>
  <si>
    <t>Northampton County, PA</t>
  </si>
  <si>
    <t>Potter County, PA</t>
  </si>
  <si>
    <t>Somerset County, PA</t>
  </si>
  <si>
    <t>Venango County, PA</t>
  </si>
  <si>
    <t>Warren County, PA</t>
  </si>
  <si>
    <t>Wayne County, PA</t>
  </si>
  <si>
    <t>Wyoming County, PA</t>
  </si>
  <si>
    <t>Rich County, UT</t>
  </si>
  <si>
    <t>Amherst County, VA</t>
  </si>
  <si>
    <t>Bedford County, VA</t>
  </si>
  <si>
    <t>Botetourt County, VA</t>
  </si>
  <si>
    <t>Carroll County, VA</t>
  </si>
  <si>
    <t>Charlotte County, VA</t>
  </si>
  <si>
    <t>Cumberland County, VA</t>
  </si>
  <si>
    <t>Fauquier County, VA</t>
  </si>
  <si>
    <t>Frederick County, VA</t>
  </si>
  <si>
    <t>Greene County, VA</t>
  </si>
  <si>
    <t>Halifax County, VA</t>
  </si>
  <si>
    <t>Lee County, VA</t>
  </si>
  <si>
    <t>Nelson County, VA</t>
  </si>
  <si>
    <t>Nottoway County, VA</t>
  </si>
  <si>
    <t>Page County, VA</t>
  </si>
  <si>
    <t>Prince Edward County, VA</t>
  </si>
  <si>
    <t>Rockbridge County, VA</t>
  </si>
  <si>
    <t>Scott County, VA</t>
  </si>
  <si>
    <t>Shenandoah County, VA</t>
  </si>
  <si>
    <t>Spotsylvania County, VA</t>
  </si>
  <si>
    <t>Warren County, VA</t>
  </si>
  <si>
    <t>Petersburg city, VA</t>
  </si>
  <si>
    <t>Skagit County, WA</t>
  </si>
  <si>
    <t>Spokane County, WA</t>
  </si>
  <si>
    <t>Whitman County, WA</t>
  </si>
  <si>
    <t>Barbour County, WV</t>
  </si>
  <si>
    <t>Fayette County, WV</t>
  </si>
  <si>
    <t>Grant County, WV</t>
  </si>
  <si>
    <t>Hardy County, WV</t>
  </si>
  <si>
    <t>Logan County, WV</t>
  </si>
  <si>
    <t>Preston County, WV</t>
  </si>
  <si>
    <t>Randolph County, WV</t>
  </si>
  <si>
    <t>Tucker County, WV</t>
  </si>
  <si>
    <t>Upshur County, WV</t>
  </si>
  <si>
    <t>Wetzel County, WV</t>
  </si>
  <si>
    <t>Ashland County, WI</t>
  </si>
  <si>
    <t>Barron County, WI</t>
  </si>
  <si>
    <t>Buffalo County, WI</t>
  </si>
  <si>
    <t>Chippewa County, WI</t>
  </si>
  <si>
    <t>Clark County, WI</t>
  </si>
  <si>
    <t>Columbia County, WI</t>
  </si>
  <si>
    <t>Dane County, WI</t>
  </si>
  <si>
    <t>Dodge County, WI</t>
  </si>
  <si>
    <t>Dunn County, WI</t>
  </si>
  <si>
    <t>Florence County, WI</t>
  </si>
  <si>
    <t>Fond du Lac County, WI</t>
  </si>
  <si>
    <t>Grant County, WI</t>
  </si>
  <si>
    <t>Green Lake County, WI</t>
  </si>
  <si>
    <t>Iowa County, WI</t>
  </si>
  <si>
    <t>Jackson County, WI</t>
  </si>
  <si>
    <t>Kenosha County, WI</t>
  </si>
  <si>
    <t>Lincoln County, WI</t>
  </si>
  <si>
    <t>Marinette County, WI</t>
  </si>
  <si>
    <t>Marquette County, WI</t>
  </si>
  <si>
    <t>Oconto County, WI</t>
  </si>
  <si>
    <t>Pepin County, WI</t>
  </si>
  <si>
    <t>Richland County, WI</t>
  </si>
  <si>
    <t>St. Croix County, WI</t>
  </si>
  <si>
    <t>Sauk County, WI</t>
  </si>
  <si>
    <t>Sheboygan County, WI</t>
  </si>
  <si>
    <t>Taylor County, WI</t>
  </si>
  <si>
    <t>Trempealeau County, WI</t>
  </si>
  <si>
    <t>Washington County, WI</t>
  </si>
  <si>
    <t>Laramie County, WY</t>
  </si>
  <si>
    <t>Lincoln County, WY</t>
  </si>
  <si>
    <t>Sublette County, WY</t>
  </si>
  <si>
    <t>Teton County, WY</t>
  </si>
  <si>
    <t>Searcy County, AR</t>
  </si>
  <si>
    <t>Sevier County, AR</t>
  </si>
  <si>
    <t>Humboldt County, CA</t>
  </si>
  <si>
    <t>El Paso County, CO</t>
  </si>
  <si>
    <t>Huerfano County, CO</t>
  </si>
  <si>
    <t>Saguache County, CO</t>
  </si>
  <si>
    <t>Hartford County, CT</t>
  </si>
  <si>
    <t>District of Columbia, DC</t>
  </si>
  <si>
    <t>Fannin County, GA</t>
  </si>
  <si>
    <t>Lumpkin County, GA</t>
  </si>
  <si>
    <t>Rabun County, GA</t>
  </si>
  <si>
    <t>Towns County, GA</t>
  </si>
  <si>
    <t>Boundary County, ID</t>
  </si>
  <si>
    <t>Jefferson County, ID</t>
  </si>
  <si>
    <t>Oneida County, ID</t>
  </si>
  <si>
    <t>Power County, ID</t>
  </si>
  <si>
    <t>Allamakee County, IA</t>
  </si>
  <si>
    <t>Dickinson County, IA</t>
  </si>
  <si>
    <t>Martin County, KY</t>
  </si>
  <si>
    <t>Cumberland County, ME</t>
  </si>
  <si>
    <t>York County, ME</t>
  </si>
  <si>
    <t>Hampden County, MA</t>
  </si>
  <si>
    <t>Middlesex County, MA</t>
  </si>
  <si>
    <t>Norfolk County, MA</t>
  </si>
  <si>
    <t>Allegan County, MI</t>
  </si>
  <si>
    <t>Clare County, MI</t>
  </si>
  <si>
    <t>Dickinson County, MI</t>
  </si>
  <si>
    <t>Ionia County, MI</t>
  </si>
  <si>
    <t>Iosco County, MI</t>
  </si>
  <si>
    <t>Isabella County, MI</t>
  </si>
  <si>
    <t>Kent County, MI</t>
  </si>
  <si>
    <t>Macomb County, MI</t>
  </si>
  <si>
    <t>Mason County, MI</t>
  </si>
  <si>
    <t>Menominee County, MI</t>
  </si>
  <si>
    <t>Montcalm County, MI</t>
  </si>
  <si>
    <t>Muskegon County, MI</t>
  </si>
  <si>
    <t>Newaygo County, MI</t>
  </si>
  <si>
    <t>Presque Isle County, MI</t>
  </si>
  <si>
    <t>St. Clair County, MI</t>
  </si>
  <si>
    <t>Schoolcraft County, MI</t>
  </si>
  <si>
    <t>Wexford County, MI</t>
  </si>
  <si>
    <t>Chippewa County, MN</t>
  </si>
  <si>
    <t>Chisago County, MN</t>
  </si>
  <si>
    <t>Clay County, MN</t>
  </si>
  <si>
    <t>Isanti County, MN</t>
  </si>
  <si>
    <t>Kanabec County, MN</t>
  </si>
  <si>
    <t>Lac qui Parle County, MN</t>
  </si>
  <si>
    <t>Otter Tail County, MN</t>
  </si>
  <si>
    <t>Pipestone County, MN</t>
  </si>
  <si>
    <t>Pope County, MN</t>
  </si>
  <si>
    <t>Rock County, MN</t>
  </si>
  <si>
    <t>Sherburne County, MN</t>
  </si>
  <si>
    <t>Swift County, MN</t>
  </si>
  <si>
    <t>Todd County, MN</t>
  </si>
  <si>
    <t>Wadena County, MN</t>
  </si>
  <si>
    <t>Rockingham County, NH</t>
  </si>
  <si>
    <t>Morris County, NJ</t>
  </si>
  <si>
    <t>Broome County, NY</t>
  </si>
  <si>
    <t>Cattaraugus County, NY</t>
  </si>
  <si>
    <t>Chenango County, NY</t>
  </si>
  <si>
    <t>Clinton County, NY</t>
  </si>
  <si>
    <t>Cortland County, NY</t>
  </si>
  <si>
    <t>Delaware County, NY</t>
  </si>
  <si>
    <t>Essex County, NY</t>
  </si>
  <si>
    <t>Franklin County, NY</t>
  </si>
  <si>
    <t>Fulton County, NY</t>
  </si>
  <si>
    <t>Herkimer County, NY</t>
  </si>
  <si>
    <t>Jefferson County, NY</t>
  </si>
  <si>
    <t>Madison County, NY</t>
  </si>
  <si>
    <t>Montgomery County, NY</t>
  </si>
  <si>
    <t>Nassau County, NY</t>
  </si>
  <si>
    <t>Niagara County, NY</t>
  </si>
  <si>
    <t>Oneida County, NY</t>
  </si>
  <si>
    <t>Orleans County, NY</t>
  </si>
  <si>
    <t>Otsego County, NY</t>
  </si>
  <si>
    <t>Schoharie County, NY</t>
  </si>
  <si>
    <t>Schuyler County, NY</t>
  </si>
  <si>
    <t>Steuben County, NY</t>
  </si>
  <si>
    <t>Sullivan County, NY</t>
  </si>
  <si>
    <t>Tompkins County, NY</t>
  </si>
  <si>
    <t>Wyoming County, NY</t>
  </si>
  <si>
    <t>Alexander County, NC</t>
  </si>
  <si>
    <t>Alleghany County, NC</t>
  </si>
  <si>
    <t>Avery County, NC</t>
  </si>
  <si>
    <t>Burke County, NC</t>
  </si>
  <si>
    <t>Clay County, NC</t>
  </si>
  <si>
    <t>Forsyth County, NC</t>
  </si>
  <si>
    <t>Graham County, NC</t>
  </si>
  <si>
    <t>Haywood County, NC</t>
  </si>
  <si>
    <t>Jackson County, NC</t>
  </si>
  <si>
    <t>Macon County, NC</t>
  </si>
  <si>
    <t>Mitchell County, NC</t>
  </si>
  <si>
    <t>Person County, NC</t>
  </si>
  <si>
    <t>Stokes County, NC</t>
  </si>
  <si>
    <t>Surry County, NC</t>
  </si>
  <si>
    <t>Swain County, NC</t>
  </si>
  <si>
    <t>Watauga County, NC</t>
  </si>
  <si>
    <t>Burleigh County, ND</t>
  </si>
  <si>
    <t>Cass County, ND</t>
  </si>
  <si>
    <t>Kidder County, ND</t>
  </si>
  <si>
    <t>Logan County, ND</t>
  </si>
  <si>
    <t>McLean County, ND</t>
  </si>
  <si>
    <t>Mercer County, ND</t>
  </si>
  <si>
    <t>Morton County, ND</t>
  </si>
  <si>
    <t>Oliver County, ND</t>
  </si>
  <si>
    <t>Ransom County, ND</t>
  </si>
  <si>
    <t>Stutsman County, ND</t>
  </si>
  <si>
    <t>Wells County, ND</t>
  </si>
  <si>
    <t>Ashland County, OH</t>
  </si>
  <si>
    <t>Erie County, OH</t>
  </si>
  <si>
    <t>Portage County, OH</t>
  </si>
  <si>
    <t>Richland County, OH</t>
  </si>
  <si>
    <t>Adair County, OK</t>
  </si>
  <si>
    <t>Hood River County, OR</t>
  </si>
  <si>
    <t>Washington County, OR</t>
  </si>
  <si>
    <t>Bedford County, PA</t>
  </si>
  <si>
    <t>Columbia County, PA</t>
  </si>
  <si>
    <t>Dauphin County, PA</t>
  </si>
  <si>
    <t>Elk County, PA</t>
  </si>
  <si>
    <t>Fulton County, PA</t>
  </si>
  <si>
    <t>McKean County, PA</t>
  </si>
  <si>
    <t>Montour County, PA</t>
  </si>
  <si>
    <t>Northumberland County, PA</t>
  </si>
  <si>
    <t>Pike County, PA</t>
  </si>
  <si>
    <t>Snyder County, PA</t>
  </si>
  <si>
    <t>Sullivan County, PA</t>
  </si>
  <si>
    <t>Susquehanna County, PA</t>
  </si>
  <si>
    <t>Tioga County, PA</t>
  </si>
  <si>
    <t>Union County, PA</t>
  </si>
  <si>
    <t>York County, PA</t>
  </si>
  <si>
    <t>Kent County, RI</t>
  </si>
  <si>
    <t>Newport County, RI</t>
  </si>
  <si>
    <t>Appomattox County, VA</t>
  </si>
  <si>
    <t>Augusta County, VA</t>
  </si>
  <si>
    <t>Bath County, VA</t>
  </si>
  <si>
    <t>Bland County, VA</t>
  </si>
  <si>
    <t>Buchanan County, VA</t>
  </si>
  <si>
    <t>Campbell County, VA</t>
  </si>
  <si>
    <t>Dickenson County, VA</t>
  </si>
  <si>
    <t>Franklin County, VA</t>
  </si>
  <si>
    <t>Giles County, VA</t>
  </si>
  <si>
    <t>Grayson County, VA</t>
  </si>
  <si>
    <t>Montgomery County, VA</t>
  </si>
  <si>
    <t>Patrick County, VA</t>
  </si>
  <si>
    <t>Pittsylvania County, VA</t>
  </si>
  <si>
    <t>Pulaski County, VA</t>
  </si>
  <si>
    <t>Rockingham County, VA</t>
  </si>
  <si>
    <t>Russell County, VA</t>
  </si>
  <si>
    <t>Smyth County, VA</t>
  </si>
  <si>
    <t>Tazewell County, VA</t>
  </si>
  <si>
    <t>Washington County, VA</t>
  </si>
  <si>
    <t>Wise County, VA</t>
  </si>
  <si>
    <t>Wythe County, VA</t>
  </si>
  <si>
    <t>Franklin city, VA</t>
  </si>
  <si>
    <t>Richmond city, VA</t>
  </si>
  <si>
    <t>King County, WA</t>
  </si>
  <si>
    <t>Whatcom County, WA</t>
  </si>
  <si>
    <t>Greenbrier County, WV</t>
  </si>
  <si>
    <t>Mercer County, WV</t>
  </si>
  <si>
    <t>Mingo County, WV</t>
  </si>
  <si>
    <t>Monroe County, WV</t>
  </si>
  <si>
    <t>Raleigh County, WV</t>
  </si>
  <si>
    <t>Summers County, WV</t>
  </si>
  <si>
    <t>Taylor County, WV</t>
  </si>
  <si>
    <t>Burnett County, WI</t>
  </si>
  <si>
    <t>Door County, WI</t>
  </si>
  <si>
    <t>Kewaunee County, WI</t>
  </si>
  <si>
    <t>Langlade County, WI</t>
  </si>
  <si>
    <t>Monroe County, WI</t>
  </si>
  <si>
    <t>Ozaukee County, WI</t>
  </si>
  <si>
    <t>Pierce County, WI</t>
  </si>
  <si>
    <t>Waupaca County, WI</t>
  </si>
  <si>
    <t>Waushara County, WI</t>
  </si>
  <si>
    <t>Wood County, WI</t>
  </si>
  <si>
    <t>Carroll County, AR</t>
  </si>
  <si>
    <t>Madison County, AR</t>
  </si>
  <si>
    <t>Stone County, AR</t>
  </si>
  <si>
    <t>Marin County, CA</t>
  </si>
  <si>
    <t>San Francisco County, CA</t>
  </si>
  <si>
    <t>Eagle County, CO</t>
  </si>
  <si>
    <t>San Miguel County, CO</t>
  </si>
  <si>
    <t>New London County, CT</t>
  </si>
  <si>
    <t>Gilmer County, GA</t>
  </si>
  <si>
    <t>Habersham County, GA</t>
  </si>
  <si>
    <t>White County, GA</t>
  </si>
  <si>
    <t>Knox County, ME</t>
  </si>
  <si>
    <t>Carroll County, MD</t>
  </si>
  <si>
    <t>Bristol County, MA</t>
  </si>
  <si>
    <t>Plymouth County, MA</t>
  </si>
  <si>
    <t>Antrim County, MI</t>
  </si>
  <si>
    <t>Arenac County, MI</t>
  </si>
  <si>
    <t>Benzie County, MI</t>
  </si>
  <si>
    <t>Charlevoix County, MI</t>
  </si>
  <si>
    <t>Delta County, MI</t>
  </si>
  <si>
    <t>Grand Traverse County, MI</t>
  </si>
  <si>
    <t>Iron County, MI</t>
  </si>
  <si>
    <t>Lake County, MI</t>
  </si>
  <si>
    <t>Leelanau County, MI</t>
  </si>
  <si>
    <t>Manistee County, MI</t>
  </si>
  <si>
    <t>Mecosta County, MI</t>
  </si>
  <si>
    <t>Oceana County, MI</t>
  </si>
  <si>
    <t>Osceola County, MI</t>
  </si>
  <si>
    <t>Anoka County, MN</t>
  </si>
  <si>
    <t>Becker County, MN</t>
  </si>
  <si>
    <t>Benton County, MN</t>
  </si>
  <si>
    <t>Big Stone County, MN</t>
  </si>
  <si>
    <t>Douglas County, MN</t>
  </si>
  <si>
    <t>Grant County, MN</t>
  </si>
  <si>
    <t>Houston County, MN</t>
  </si>
  <si>
    <t>Kittson County, MN</t>
  </si>
  <si>
    <t>Lake of the Woods County, MN</t>
  </si>
  <si>
    <t>Mahnomen County, MN</t>
  </si>
  <si>
    <t>Marshall County, MN</t>
  </si>
  <si>
    <t>Murray County, MN</t>
  </si>
  <si>
    <t>Nobles County, MN</t>
  </si>
  <si>
    <t>Pennington County, MN</t>
  </si>
  <si>
    <t>Polk County, MN</t>
  </si>
  <si>
    <t>Red Lake County, MN</t>
  </si>
  <si>
    <t>Roseau County, MN</t>
  </si>
  <si>
    <t>Stevens County, MN</t>
  </si>
  <si>
    <t>Traverse County, MN</t>
  </si>
  <si>
    <t>Wilkin County, MN</t>
  </si>
  <si>
    <t>Strafford County, NH</t>
  </si>
  <si>
    <t>Harding County, NM</t>
  </si>
  <si>
    <t>Putnam County, NY</t>
  </si>
  <si>
    <t>Rockland County, NY</t>
  </si>
  <si>
    <t>Ashe County, NC</t>
  </si>
  <si>
    <t>Buncombe County, NC</t>
  </si>
  <si>
    <t>Madison County, NC</t>
  </si>
  <si>
    <t>Yancey County, NC</t>
  </si>
  <si>
    <t>Barnes County, ND</t>
  </si>
  <si>
    <t>Benson County, ND</t>
  </si>
  <si>
    <t>Burke County, ND</t>
  </si>
  <si>
    <t>Cavalier County, ND</t>
  </si>
  <si>
    <t>Divide County, ND</t>
  </si>
  <si>
    <t>Eddy County, ND</t>
  </si>
  <si>
    <t>Foster County, ND</t>
  </si>
  <si>
    <t>Grand Forks County, ND</t>
  </si>
  <si>
    <t>Griggs County, ND</t>
  </si>
  <si>
    <t>McHenry County, ND</t>
  </si>
  <si>
    <t>Nelson County, ND</t>
  </si>
  <si>
    <t>Pembina County, ND</t>
  </si>
  <si>
    <t>Pierce County, ND</t>
  </si>
  <si>
    <t>Ramsey County, ND</t>
  </si>
  <si>
    <t>Rolette County, ND</t>
  </si>
  <si>
    <t>Sheridan County, ND</t>
  </si>
  <si>
    <t>Steele County, ND</t>
  </si>
  <si>
    <t>Towner County, ND</t>
  </si>
  <si>
    <t>Traill County, ND</t>
  </si>
  <si>
    <t>Walsh County, ND</t>
  </si>
  <si>
    <t>Williams County, ND</t>
  </si>
  <si>
    <t>Polk County, OR</t>
  </si>
  <si>
    <t>Erie County, PA</t>
  </si>
  <si>
    <t>Washington County, RI</t>
  </si>
  <si>
    <t>Daggett County, UT</t>
  </si>
  <si>
    <t>Floyd County, VA</t>
  </si>
  <si>
    <t>Highland County, VA</t>
  </si>
  <si>
    <t>Fairfax city, VA</t>
  </si>
  <si>
    <t>Manassas Park city, VA</t>
  </si>
  <si>
    <t>Kitsap County, WA</t>
  </si>
  <si>
    <t>Thurston County, WA</t>
  </si>
  <si>
    <t>Clay County, WV</t>
  </si>
  <si>
    <t>Webster County, WV</t>
  </si>
  <si>
    <t>Brown County, WI</t>
  </si>
  <si>
    <t>Calumet County, WI</t>
  </si>
  <si>
    <t>Iron County, WI</t>
  </si>
  <si>
    <t>Manitowoc County, WI</t>
  </si>
  <si>
    <t>Marathon County, WI</t>
  </si>
  <si>
    <t>Outagamie County, WI</t>
  </si>
  <si>
    <t>Polk County, WI</t>
  </si>
  <si>
    <t>Portage County, WI</t>
  </si>
  <si>
    <t>Shawano County, WI</t>
  </si>
  <si>
    <t>Winnebago County, WI</t>
  </si>
  <si>
    <t>Uinta County, WY</t>
  </si>
  <si>
    <t>Boone County, AR</t>
  </si>
  <si>
    <t>Marion County, AR</t>
  </si>
  <si>
    <t>Conejos County, CO</t>
  </si>
  <si>
    <t>Costilla County, CO</t>
  </si>
  <si>
    <t>Custer County, CO</t>
  </si>
  <si>
    <t>Denver County, CO</t>
  </si>
  <si>
    <t>Jackson County, CO</t>
  </si>
  <si>
    <t>Pitkin County, CO</t>
  </si>
  <si>
    <t>Teller County, CO</t>
  </si>
  <si>
    <t>Tolland County, CT</t>
  </si>
  <si>
    <t>Windham County, CT</t>
  </si>
  <si>
    <t>Fremont County, ID</t>
  </si>
  <si>
    <t>Teton County, ID</t>
  </si>
  <si>
    <t>Androscoggin County, ME</t>
  </si>
  <si>
    <t>Kennebec County, ME</t>
  </si>
  <si>
    <t>Franklin County, MA</t>
  </si>
  <si>
    <t>Hampshire County, MA</t>
  </si>
  <si>
    <t>Worcester County, MA</t>
  </si>
  <si>
    <t>Crawford County, MI</t>
  </si>
  <si>
    <t>Deer Lodge County, MT</t>
  </si>
  <si>
    <t>Glacier County, MT</t>
  </si>
  <si>
    <t>Silver Bow County, MT</t>
  </si>
  <si>
    <t>Belknap County, NH</t>
  </si>
  <si>
    <t>Cheshire County, NH</t>
  </si>
  <si>
    <t>Hillsborough County, NH</t>
  </si>
  <si>
    <t>Merrimack County, NH</t>
  </si>
  <si>
    <t>Sullivan County, NH</t>
  </si>
  <si>
    <t>Cibola County, NM</t>
  </si>
  <si>
    <t>Los Alamos County, NM</t>
  </si>
  <si>
    <t>McKinley County, NM</t>
  </si>
  <si>
    <t>Bottineau County, ND</t>
  </si>
  <si>
    <t>Mountrail County, ND</t>
  </si>
  <si>
    <t>Renville County, ND</t>
  </si>
  <si>
    <t>Ward County, ND</t>
  </si>
  <si>
    <t>Clatsop County, OR</t>
  </si>
  <si>
    <t>Coos County, OR</t>
  </si>
  <si>
    <t>Lincoln County, OR</t>
  </si>
  <si>
    <t>Tillamook County, OR</t>
  </si>
  <si>
    <t>Chittenden County, VT</t>
  </si>
  <si>
    <t>Alleghany County, VA</t>
  </si>
  <si>
    <t>Arlington County, VA</t>
  </si>
  <si>
    <t>Roanoke County, VA</t>
  </si>
  <si>
    <t>Charlottesville city, VA</t>
  </si>
  <si>
    <t>Fredericksburg city, VA</t>
  </si>
  <si>
    <t>Clallam County, WA</t>
  </si>
  <si>
    <t>Grays Harbor County, WA</t>
  </si>
  <si>
    <t>Jefferson County, WA</t>
  </si>
  <si>
    <t>Mason County, WA</t>
  </si>
  <si>
    <t>Wahkiakum County, WA</t>
  </si>
  <si>
    <t>Lewis County, WV</t>
  </si>
  <si>
    <t>Vilas County, WI</t>
  </si>
  <si>
    <t>Newton County, AR</t>
  </si>
  <si>
    <t>Del Norte County, CA</t>
  </si>
  <si>
    <t>Santa Cruz County, CA</t>
  </si>
  <si>
    <t>Alamosa County, CO</t>
  </si>
  <si>
    <t>Chaffee County, CO</t>
  </si>
  <si>
    <t>Mineral County, CO</t>
  </si>
  <si>
    <t>Ouray County, CO</t>
  </si>
  <si>
    <t>Rio Grande County, CO</t>
  </si>
  <si>
    <t>Litchfield County, CT</t>
  </si>
  <si>
    <t>Bannock County, ID</t>
  </si>
  <si>
    <t>Benewah County, ID</t>
  </si>
  <si>
    <t>Caribou County, ID</t>
  </si>
  <si>
    <t>Latah County, ID</t>
  </si>
  <si>
    <t>Letcher County, KY</t>
  </si>
  <si>
    <t>Berkshire County, MA</t>
  </si>
  <si>
    <t>Luce County, MI</t>
  </si>
  <si>
    <t>Grafton County, NH</t>
  </si>
  <si>
    <t>Benton County, OR</t>
  </si>
  <si>
    <t>Columbia County, OR</t>
  </si>
  <si>
    <t>Providence County, RI</t>
  </si>
  <si>
    <t>Danville city, VA</t>
  </si>
  <si>
    <t>Lynchburg city, VA</t>
  </si>
  <si>
    <t>Martinsville city, VA</t>
  </si>
  <si>
    <t>Roanoke city, VA</t>
  </si>
  <si>
    <t>Salem city, VA</t>
  </si>
  <si>
    <t>San Juan County, WA</t>
  </si>
  <si>
    <t>McDowell County, WV</t>
  </si>
  <si>
    <t>Wyoming County, WV</t>
  </si>
  <si>
    <t>Clear Creek County, CO</t>
  </si>
  <si>
    <t>Gilpin County, CO</t>
  </si>
  <si>
    <t>Lake County, CO</t>
  </si>
  <si>
    <t>San Juan County, CO</t>
  </si>
  <si>
    <t>Lewis County, ID</t>
  </si>
  <si>
    <t>Madison County, ID</t>
  </si>
  <si>
    <t>Curry County, OR</t>
  </si>
  <si>
    <t>Bristol city, VA</t>
  </si>
  <si>
    <t>Harrisonburg city, VA</t>
  </si>
  <si>
    <t>Norton city, VA</t>
  </si>
  <si>
    <t>Menominee County, WI</t>
  </si>
  <si>
    <t>Mora County, NM</t>
  </si>
  <si>
    <t>Houghton County, MI</t>
  </si>
  <si>
    <t>Ontonagon County, MI</t>
  </si>
  <si>
    <t>Granite County, MT</t>
  </si>
  <si>
    <t>Sagadahoc County, ME</t>
  </si>
  <si>
    <t>Park County, MT</t>
  </si>
  <si>
    <t>Hampshire County, WV</t>
  </si>
  <si>
    <t>Pendleton County, WV</t>
  </si>
  <si>
    <t>Penobscot County, ME</t>
  </si>
  <si>
    <t>Alger County, MI</t>
  </si>
  <si>
    <t>Pocahontas County, WV</t>
  </si>
  <si>
    <t>Waldo County, ME</t>
  </si>
  <si>
    <t>Carroll County, NH</t>
  </si>
  <si>
    <t>Rutland County, VT</t>
  </si>
  <si>
    <t>Washington County, VT</t>
  </si>
  <si>
    <t>Windham County, VT</t>
  </si>
  <si>
    <t>Windsor County, VT</t>
  </si>
  <si>
    <t>Somerset County, ME</t>
  </si>
  <si>
    <t>Coos County, NH</t>
  </si>
  <si>
    <t>Addison County, VT</t>
  </si>
  <si>
    <t>Bennington County, VT</t>
  </si>
  <si>
    <t>Summit County, CO</t>
  </si>
  <si>
    <t>Franklin County, VT</t>
  </si>
  <si>
    <t>Cook County, MN</t>
  </si>
  <si>
    <t>Washington County, ME</t>
  </si>
  <si>
    <t>Lincoln County, ME</t>
  </si>
  <si>
    <t>Hinsdale County, CO</t>
  </si>
  <si>
    <t>Oxford County, ME</t>
  </si>
  <si>
    <t>Caledonia County, VT</t>
  </si>
  <si>
    <t>Grand County, CO</t>
  </si>
  <si>
    <t>Aroostook County, ME</t>
  </si>
  <si>
    <t>Franklin County, ME</t>
  </si>
  <si>
    <t>Hamilton County, NY</t>
  </si>
  <si>
    <t>Orleans County, VT</t>
  </si>
  <si>
    <t>Lamoille County, VT</t>
  </si>
  <si>
    <t>Park County, CO</t>
  </si>
  <si>
    <t>Keweenaw County, MI</t>
  </si>
  <si>
    <t>Grand Isle County, VT</t>
  </si>
  <si>
    <t>Piscataquis County, ME</t>
  </si>
  <si>
    <t>Essex County, VT</t>
  </si>
  <si>
    <t>Orange County, VT</t>
  </si>
  <si>
    <t xml:space="preserve">4.5.1.1 Intended Building Life: </t>
  </si>
  <si>
    <t xml:space="preserve">4.5.1.2 Building Functionality: </t>
  </si>
  <si>
    <t xml:space="preserve">4.5.1.3 Site and Land Use: </t>
  </si>
  <si>
    <t xml:space="preserve">Heat </t>
  </si>
  <si>
    <t xml:space="preserve">Wet Bulb </t>
  </si>
  <si>
    <t xml:space="preserve">Farm Crop Yields </t>
  </si>
  <si>
    <t xml:space="preserve">Sea Level Rise </t>
  </si>
  <si>
    <t xml:space="preserve">Very Large Fires </t>
  </si>
  <si>
    <t>Economic Damages</t>
  </si>
  <si>
    <t>Combined Risk</t>
  </si>
  <si>
    <t>State</t>
  </si>
  <si>
    <t>Deleware</t>
  </si>
  <si>
    <t>Washington DC</t>
  </si>
  <si>
    <t>Michican</t>
  </si>
  <si>
    <t xml:space="preserve">South Carolina </t>
  </si>
  <si>
    <t>[Select County]</t>
  </si>
  <si>
    <t xml:space="preserve">Alaska </t>
  </si>
  <si>
    <t>Simplified County</t>
  </si>
  <si>
    <t>Ogala Lakota County</t>
  </si>
  <si>
    <t>Perkinds County</t>
  </si>
  <si>
    <t>Sanborn Counry</t>
  </si>
  <si>
    <t xml:space="preserve">[Select Dropdown] </t>
  </si>
  <si>
    <t>Existing function will be maintained</t>
  </si>
  <si>
    <t xml:space="preserve">Residential </t>
  </si>
  <si>
    <t xml:space="preserve">Residential: </t>
  </si>
  <si>
    <t xml:space="preserve">Non-Residential: </t>
  </si>
  <si>
    <t>Existing Function</t>
  </si>
  <si>
    <t>New Function</t>
  </si>
  <si>
    <t xml:space="preserve">Multifamily </t>
  </si>
  <si>
    <t xml:space="preserve">Building function will partially change </t>
  </si>
  <si>
    <t xml:space="preserve">Building function will completely change </t>
  </si>
  <si>
    <t>Mixed-Use</t>
  </si>
  <si>
    <t xml:space="preserve">School / Education </t>
  </si>
  <si>
    <t xml:space="preserve">Office </t>
  </si>
  <si>
    <t xml:space="preserve">Government / Public </t>
  </si>
  <si>
    <t xml:space="preserve">Hotel </t>
  </si>
  <si>
    <t>Dormitory</t>
  </si>
  <si>
    <t>Other Non-Res</t>
  </si>
  <si>
    <t>Project County:</t>
  </si>
  <si>
    <t>Combined Risk:</t>
  </si>
  <si>
    <t>Heat Risk:</t>
  </si>
  <si>
    <t>Farm Crop Risk:</t>
  </si>
  <si>
    <t>Sea Level Rise Risk:</t>
  </si>
  <si>
    <t>Wildfire Risk:</t>
  </si>
  <si>
    <t>Economic Risk</t>
  </si>
  <si>
    <t>N/A</t>
  </si>
  <si>
    <t xml:space="preserve">4.5.1.3.1 Climate Migration </t>
  </si>
  <si>
    <t>4.5.1.3.2 Zoning</t>
  </si>
  <si>
    <t>Typical Zoning Designation:</t>
  </si>
  <si>
    <t>Commercial</t>
  </si>
  <si>
    <t>Industrial</t>
  </si>
  <si>
    <t>Special / Other</t>
  </si>
  <si>
    <t>Specific Zoning Code:</t>
  </si>
  <si>
    <t>Variance Needed?</t>
  </si>
  <si>
    <t>Yes</t>
  </si>
  <si>
    <t>No</t>
  </si>
  <si>
    <t>Existing function will be adjusted</t>
  </si>
  <si>
    <t>Rationale for Retrofit</t>
  </si>
  <si>
    <t>Project Name:</t>
  </si>
  <si>
    <t xml:space="preserve">Year Constructed: </t>
  </si>
  <si>
    <t>Pre-1900</t>
  </si>
  <si>
    <t>1900-1910</t>
  </si>
  <si>
    <t>1910-1920</t>
  </si>
  <si>
    <t>1920-1930</t>
  </si>
  <si>
    <t>1930-1940</t>
  </si>
  <si>
    <t>1940-1950</t>
  </si>
  <si>
    <t>1960-1970</t>
  </si>
  <si>
    <t>1980-1990</t>
  </si>
  <si>
    <t>1990-2000</t>
  </si>
  <si>
    <t>2000-2010</t>
  </si>
  <si>
    <t>2010-2020</t>
  </si>
  <si>
    <t>2020-Present</t>
  </si>
  <si>
    <t>Existing iCFA (sf):</t>
  </si>
  <si>
    <t>Facility Summary</t>
  </si>
  <si>
    <t>General Requirement:</t>
  </si>
  <si>
    <t>8.6.1 Facility Information</t>
  </si>
  <si>
    <t>Heating System:</t>
  </si>
  <si>
    <t>Cooling System:</t>
  </si>
  <si>
    <t>Hot Water System:</t>
  </si>
  <si>
    <t>Ventilation System:</t>
  </si>
  <si>
    <t>Roof / Ceiling Insulation:</t>
  </si>
  <si>
    <t>Wall Construction:</t>
  </si>
  <si>
    <t>Foundation Type:</t>
  </si>
  <si>
    <t>Roof</t>
  </si>
  <si>
    <t>None</t>
  </si>
  <si>
    <t>Not sure</t>
  </si>
  <si>
    <t>Wood Stud</t>
  </si>
  <si>
    <t xml:space="preserve">Steel Stud </t>
  </si>
  <si>
    <t>Masonry</t>
  </si>
  <si>
    <t>Other / Multiple</t>
  </si>
  <si>
    <t>Slab on Grade</t>
  </si>
  <si>
    <t>Crawlspace</t>
  </si>
  <si>
    <t>Heated Basement</t>
  </si>
  <si>
    <t>Unheated Basement</t>
  </si>
  <si>
    <t xml:space="preserve">Other / Multiple </t>
  </si>
  <si>
    <t>Electric</t>
  </si>
  <si>
    <t>Gas</t>
  </si>
  <si>
    <t xml:space="preserve">Heat Pump </t>
  </si>
  <si>
    <t xml:space="preserve">Other </t>
  </si>
  <si>
    <t>Direct exhaust (range hood, bath fan, etc)</t>
  </si>
  <si>
    <t>Recirculation (range hood, bath fan, etc)</t>
  </si>
  <si>
    <t>Whole-house ventilation (balanced)</t>
  </si>
  <si>
    <t xml:space="preserve">None </t>
  </si>
  <si>
    <t xml:space="preserve">Central air </t>
  </si>
  <si>
    <t xml:space="preserve">Mini-split </t>
  </si>
  <si>
    <t xml:space="preserve">Heat pump </t>
  </si>
  <si>
    <t>Window AC units</t>
  </si>
  <si>
    <t>Open windows</t>
  </si>
  <si>
    <t>Additional Notes</t>
  </si>
  <si>
    <t>8.6.2 Occupant Survey</t>
  </si>
  <si>
    <t>Available Facility Documents</t>
  </si>
  <si>
    <t>Construction Documents:</t>
  </si>
  <si>
    <t>Sytems / Facility Manuals:</t>
  </si>
  <si>
    <t>Existing consultant reports:</t>
  </si>
  <si>
    <t>Utility rates / supplier info:</t>
  </si>
  <si>
    <t>Utility meter / submeter location:</t>
  </si>
  <si>
    <t>Operations / maintenance report:</t>
  </si>
  <si>
    <t>Annual maintence cost breakdown:</t>
  </si>
  <si>
    <t>Onsite energy production:</t>
  </si>
  <si>
    <t>Low-cost repair budget:</t>
  </si>
  <si>
    <t>Provided to CxP</t>
  </si>
  <si>
    <t xml:space="preserve">Not available </t>
  </si>
  <si>
    <t xml:space="preserve">Not sure / need help </t>
  </si>
  <si>
    <t>Age Range of Occupants:</t>
  </si>
  <si>
    <t>Acoustical Privacy:</t>
  </si>
  <si>
    <t>Ambient noise negatively impacting concentration:</t>
  </si>
  <si>
    <t>Adequate lighting for tasks / activities:</t>
  </si>
  <si>
    <t>Light quality:</t>
  </si>
  <si>
    <t>Lighting color discrimination:</t>
  </si>
  <si>
    <t>Problematic light flicker:</t>
  </si>
  <si>
    <t>Glare:</t>
  </si>
  <si>
    <t>Difficulty seeing computer screen:</t>
  </si>
  <si>
    <t>Adequacy of light levels:</t>
  </si>
  <si>
    <t>Noise</t>
  </si>
  <si>
    <t xml:space="preserve">Thermal </t>
  </si>
  <si>
    <t>Visual</t>
  </si>
  <si>
    <t>Indoor air quality</t>
  </si>
  <si>
    <t>Air Quality (general):</t>
  </si>
  <si>
    <t>Unpleasant odors:</t>
  </si>
  <si>
    <t xml:space="preserve">No privacy </t>
  </si>
  <si>
    <t xml:space="preserve">Semi-private </t>
  </si>
  <si>
    <t xml:space="preserve">Very private </t>
  </si>
  <si>
    <t>Very distracting</t>
  </si>
  <si>
    <t>Distracting</t>
  </si>
  <si>
    <t xml:space="preserve">No issue </t>
  </si>
  <si>
    <t>Perception of Summer comfort:</t>
  </si>
  <si>
    <t>Perception of Winter comfort:</t>
  </si>
  <si>
    <t>Hot</t>
  </si>
  <si>
    <t>Warm</t>
  </si>
  <si>
    <t xml:space="preserve">Slightly Warm </t>
  </si>
  <si>
    <t xml:space="preserve">Neutral </t>
  </si>
  <si>
    <t>Slightly Cold</t>
  </si>
  <si>
    <t>Cold</t>
  </si>
  <si>
    <t>Frigid</t>
  </si>
  <si>
    <t xml:space="preserve">Very bright </t>
  </si>
  <si>
    <t>Bright</t>
  </si>
  <si>
    <t xml:space="preserve">Adequate </t>
  </si>
  <si>
    <t xml:space="preserve">Dim </t>
  </si>
  <si>
    <t xml:space="preserve">Very dim </t>
  </si>
  <si>
    <t>Satisfied</t>
  </si>
  <si>
    <t xml:space="preserve">Very dissatisfied </t>
  </si>
  <si>
    <t>Dissatisfied</t>
  </si>
  <si>
    <t>Neutral</t>
  </si>
  <si>
    <t>Very satisfied</t>
  </si>
  <si>
    <t xml:space="preserve">Stuffy / stale </t>
  </si>
  <si>
    <t>Fresh / excellent</t>
  </si>
  <si>
    <t>Yes (describe)</t>
  </si>
  <si>
    <t>None, n/a</t>
  </si>
  <si>
    <t>8.6.4.1 Facility Requirements</t>
  </si>
  <si>
    <t>8.6.4.2 OCx / M&amp;V Elevtives</t>
  </si>
  <si>
    <t>7.1 Indoor Environment</t>
  </si>
  <si>
    <t>CO Monitoring</t>
  </si>
  <si>
    <t>Radon Monitoring</t>
  </si>
  <si>
    <t>CO + Radon Monitoring</t>
  </si>
  <si>
    <t>RESET Air Standard</t>
  </si>
  <si>
    <t>Building 4 Health</t>
  </si>
  <si>
    <t>RESET + Building 4 Health</t>
  </si>
  <si>
    <t>7.2 Energy End-Use</t>
  </si>
  <si>
    <t>Hazardous Gas 7.1.1</t>
  </si>
  <si>
    <t>IEQ 7.1.2</t>
  </si>
  <si>
    <t xml:space="preserve"> MELs 7.2.1</t>
  </si>
  <si>
    <t>Dehumidification 7.2.2</t>
  </si>
  <si>
    <t>Heating 7.2.3</t>
  </si>
  <si>
    <t>Cooling 7.2.4</t>
  </si>
  <si>
    <t>DHW 7.2.5</t>
  </si>
  <si>
    <t>Lighting 7.2.6</t>
  </si>
  <si>
    <t>Appliances 7.2.7</t>
  </si>
  <si>
    <t>Humidification 7.2.8</t>
  </si>
  <si>
    <t xml:space="preserve">FR1 Regulatory </t>
  </si>
  <si>
    <t>FR2 Financial</t>
  </si>
  <si>
    <t>FR3 Functional</t>
  </si>
  <si>
    <t>FR4 Preferred Vendors</t>
  </si>
  <si>
    <t>FR1.1</t>
  </si>
  <si>
    <t>FR1.2</t>
  </si>
  <si>
    <t>FR2.1</t>
  </si>
  <si>
    <t>FR2.2</t>
  </si>
  <si>
    <t>FR3.1</t>
  </si>
  <si>
    <t>FR3.2</t>
  </si>
  <si>
    <t>FR3.3</t>
  </si>
  <si>
    <t>FR4.1</t>
  </si>
  <si>
    <t>FR4.2</t>
  </si>
  <si>
    <t>7.3 Water Quality</t>
  </si>
  <si>
    <t>RESET 7.3.1</t>
  </si>
  <si>
    <t>ES Portfolio Mgr. 7.4.1</t>
  </si>
  <si>
    <t>CxP Required Information</t>
  </si>
  <si>
    <t xml:space="preserve"> State:</t>
  </si>
  <si>
    <t>Facility Identification</t>
  </si>
  <si>
    <t>Ranking Metrics</t>
  </si>
  <si>
    <t>Intended Building Life</t>
  </si>
  <si>
    <t>Building Function</t>
  </si>
  <si>
    <t>Slight change</t>
  </si>
  <si>
    <t xml:space="preserve">No change </t>
  </si>
  <si>
    <t xml:space="preserve">Moderate change </t>
  </si>
  <si>
    <t>Complete change</t>
  </si>
  <si>
    <t>&lt;30 yrs</t>
  </si>
  <si>
    <t>&gt;30 yrs</t>
  </si>
  <si>
    <t>[Enter value]</t>
  </si>
  <si>
    <t>Building Name</t>
  </si>
  <si>
    <t>Owner Name:</t>
  </si>
  <si>
    <t>Intended Function</t>
  </si>
  <si>
    <t>Vacant / None</t>
  </si>
  <si>
    <t>County:</t>
  </si>
  <si>
    <t>Climate Migration Score</t>
  </si>
  <si>
    <t>Maintenance Needs</t>
  </si>
  <si>
    <t xml:space="preserve">Minimal </t>
  </si>
  <si>
    <t xml:space="preserve">Moderate </t>
  </si>
  <si>
    <t xml:space="preserve">Considerable </t>
  </si>
  <si>
    <t>Unsure</t>
  </si>
  <si>
    <t>Mom's House</t>
  </si>
  <si>
    <t>Program Mission Statement:</t>
  </si>
  <si>
    <t>Approximate iCFA (sf)</t>
  </si>
  <si>
    <t>FR1.3</t>
  </si>
  <si>
    <t>FR1.4</t>
  </si>
  <si>
    <t>FR1.5</t>
  </si>
  <si>
    <t>FR2.3</t>
  </si>
  <si>
    <t>FR2.4</t>
  </si>
  <si>
    <t>FR2.5</t>
  </si>
  <si>
    <t>FR3.4</t>
  </si>
  <si>
    <t>FR3.5</t>
  </si>
  <si>
    <t>FR4.3</t>
  </si>
  <si>
    <t>FR4.4</t>
  </si>
  <si>
    <t>FR4.5</t>
  </si>
  <si>
    <t xml:space="preserve">Date Added </t>
  </si>
  <si>
    <t>Owner Initials</t>
  </si>
  <si>
    <t>Issues &amp; Resolutions Log</t>
  </si>
  <si>
    <t>Description/Photo</t>
  </si>
  <si>
    <t xml:space="preserve">Date found </t>
  </si>
  <si>
    <t xml:space="preserve">Recommendation </t>
  </si>
  <si>
    <t xml:space="preserve">Assigned to </t>
  </si>
  <si>
    <t>Critical Electrical &amp; Process Loads</t>
  </si>
  <si>
    <t>Equipment Name</t>
  </si>
  <si>
    <t>Function</t>
  </si>
  <si>
    <t>Peak Power</t>
  </si>
  <si>
    <t xml:space="preserve">Diversity Factor </t>
  </si>
  <si>
    <t>Occupancy Schedule (if different from norm)</t>
  </si>
  <si>
    <t xml:space="preserve">*Ask Al and/or GW what would be most helpful here? </t>
  </si>
  <si>
    <t xml:space="preserve">For thermal blocks that are intended to be unoccupied during a summer outage, define the heat exposure criteria to be met. </t>
  </si>
  <si>
    <t>???</t>
  </si>
  <si>
    <t>EPA Energy Savings Plus Health IAQ Guidelines</t>
  </si>
  <si>
    <t>Asbestos</t>
  </si>
  <si>
    <t>Below Ground Contaminants (except radon)</t>
  </si>
  <si>
    <t xml:space="preserve">Building Products / Material Emissions </t>
  </si>
  <si>
    <r>
      <t xml:space="preserve">8.6.5.1 IAQ Assessment Site Visit Planning
</t>
    </r>
    <r>
      <rPr>
        <b/>
        <i/>
        <sz val="10"/>
        <color theme="0"/>
        <rFont val="Open Sans"/>
        <family val="2"/>
      </rPr>
      <t>With respect to the EPA energy savings plus health documents, list the assessment protocol items that can be accomplished in a walkthrough</t>
    </r>
  </si>
  <si>
    <t>Environmental Tobacco Smoke</t>
  </si>
  <si>
    <t>Garage Air Pollutants</t>
  </si>
  <si>
    <t>Lead</t>
  </si>
  <si>
    <t xml:space="preserve">Moisture &amp; Mold </t>
  </si>
  <si>
    <t>Pests</t>
  </si>
  <si>
    <t>Polychlorinated Biphenyls</t>
  </si>
  <si>
    <t>Radon</t>
  </si>
  <si>
    <t>HVAC Equipment</t>
  </si>
  <si>
    <t>AP13.1 
Evaluate Existing Equipment</t>
  </si>
  <si>
    <t>AP4.2 
Ambient CO Testing</t>
  </si>
  <si>
    <t>AP4.1 
Conduct Assessment of CO Sources</t>
  </si>
  <si>
    <t>AP3.3 
Ventilation</t>
  </si>
  <si>
    <t>AP3.2 
Carpet</t>
  </si>
  <si>
    <t>AP3.1
Assess Product Choices</t>
  </si>
  <si>
    <t>AP2.2 
Evaluate Sewer Vent System</t>
  </si>
  <si>
    <t>AP2.1 
Evaluate Sources</t>
  </si>
  <si>
    <t>AP1.1
Determine Potential Asbestos Hazard</t>
  </si>
  <si>
    <t xml:space="preserve">Jobsite Safey </t>
  </si>
  <si>
    <t>CxP Assessment Reporting Notes</t>
  </si>
  <si>
    <t>Site Visit Log</t>
  </si>
  <si>
    <t>Team Members</t>
  </si>
  <si>
    <t>Notes</t>
  </si>
  <si>
    <r>
      <t xml:space="preserve">CxP Assessment Planning Notes
</t>
    </r>
    <r>
      <rPr>
        <b/>
        <i/>
        <sz val="10"/>
        <color theme="0"/>
        <rFont val="Open Sans"/>
        <family val="2"/>
      </rPr>
      <t>Complete pre-assessment</t>
    </r>
  </si>
  <si>
    <r>
      <t xml:space="preserve">CxP Assessment Reporting Notes
</t>
    </r>
    <r>
      <rPr>
        <b/>
        <i/>
        <sz val="10"/>
        <color theme="0"/>
        <rFont val="Open Sans"/>
        <family val="2"/>
      </rPr>
      <t>Complete post-assessment</t>
    </r>
  </si>
  <si>
    <t>Walkthrough assessment</t>
  </si>
  <si>
    <t>Defer to investigation</t>
  </si>
  <si>
    <t>No concern</t>
  </si>
  <si>
    <t>Assess or Defer</t>
  </si>
  <si>
    <t>Status?</t>
  </si>
  <si>
    <t>No further investigation required</t>
  </si>
  <si>
    <t xml:space="preserve">Needs further investigation </t>
  </si>
  <si>
    <r>
      <t xml:space="preserve">8.6.5.3 Phase Plan
</t>
    </r>
    <r>
      <rPr>
        <b/>
        <i/>
        <sz val="10"/>
        <color theme="0"/>
        <rFont val="Open Sans"/>
        <family val="2"/>
      </rPr>
      <t xml:space="preserve">Review and make an initial selection of which approach to pursue. </t>
    </r>
  </si>
  <si>
    <t xml:space="preserve">format </t>
  </si>
  <si>
    <t xml:space="preserve">
Facility Summary</t>
  </si>
  <si>
    <r>
      <t xml:space="preserve">8.6.5.4 M&amp;V Plan
</t>
    </r>
    <r>
      <rPr>
        <b/>
        <i/>
        <sz val="10"/>
        <color theme="0"/>
        <rFont val="Open Sans"/>
        <family val="2"/>
      </rPr>
      <t>Review and make an initial plan for fulfilling the elected M&amp;V requirements as defined in the CFR</t>
    </r>
    <r>
      <rPr>
        <b/>
        <sz val="14"/>
        <color theme="0"/>
        <rFont val="Open Sans"/>
        <family val="2"/>
      </rPr>
      <t>.</t>
    </r>
  </si>
  <si>
    <t xml:space="preserve">Year Built: </t>
  </si>
  <si>
    <t>Occupant Survey &amp; Facility Information</t>
  </si>
  <si>
    <t>IAQ</t>
  </si>
  <si>
    <t>Additional Facility Information</t>
  </si>
  <si>
    <t>Current Facility Requirements (CFR)</t>
  </si>
  <si>
    <t>Categories</t>
  </si>
  <si>
    <t>Phase 2: Assessment &amp; Investigation</t>
  </si>
  <si>
    <t>Occupant Survey Categories</t>
  </si>
  <si>
    <t>IAQ Assessment Site Visit Report</t>
  </si>
  <si>
    <t>Assessment Protocol Item</t>
  </si>
  <si>
    <t>Status</t>
  </si>
  <si>
    <t>IAQ Category</t>
  </si>
  <si>
    <t>IAQ Investigation Site Visit Report</t>
  </si>
  <si>
    <t>CxP Investigation Reporting Notes</t>
  </si>
  <si>
    <t>Phius Acceptance Gate Milestone 2: Assessment &amp; Investigation Approval</t>
  </si>
  <si>
    <t>Building/Facility Name:</t>
  </si>
  <si>
    <t>Site Hazard Risk Report</t>
  </si>
  <si>
    <t>Requirement ID</t>
  </si>
  <si>
    <t>Description of Issue</t>
  </si>
  <si>
    <t>Required input cells.</t>
  </si>
  <si>
    <t>Calculated.</t>
  </si>
  <si>
    <t>Output for WUFI</t>
  </si>
  <si>
    <t>Required dropdown menu inputs.</t>
  </si>
  <si>
    <t>Calculated from another sheet.</t>
  </si>
  <si>
    <t>Constants &amp; Instructions</t>
  </si>
  <si>
    <t>[Purpose for Retrofitting]</t>
  </si>
  <si>
    <t>Additional Notes:</t>
  </si>
  <si>
    <t>Street Address:</t>
  </si>
  <si>
    <t>Known Prior Renovations?</t>
  </si>
  <si>
    <t xml:space="preserve">Reserved for when we have the capacity to collect and use M&amp;V data from projects </t>
  </si>
  <si>
    <t xml:space="preserve">Assessment Complete? </t>
  </si>
  <si>
    <t>No / Incomplete</t>
  </si>
  <si>
    <t>All AP items addressed or deferred.</t>
  </si>
  <si>
    <t xml:space="preserve">Investigation Complete? </t>
  </si>
  <si>
    <r>
      <t xml:space="preserve">CxP Investigation Planning Notes
</t>
    </r>
    <r>
      <rPr>
        <b/>
        <i/>
        <sz val="10"/>
        <color theme="0"/>
        <rFont val="Open Sans"/>
        <family val="2"/>
      </rPr>
      <t>Complete pre-investigation</t>
    </r>
  </si>
  <si>
    <r>
      <t xml:space="preserve">CxP Investigation Reporting Notes
</t>
    </r>
    <r>
      <rPr>
        <b/>
        <i/>
        <sz val="10"/>
        <color theme="0"/>
        <rFont val="Open Sans"/>
        <family val="2"/>
      </rPr>
      <t>Complete post-investigation</t>
    </r>
  </si>
  <si>
    <t>Current status?</t>
  </si>
  <si>
    <t>Final status?</t>
  </si>
  <si>
    <t>Resolved</t>
  </si>
  <si>
    <t>Remediation required</t>
  </si>
  <si>
    <t>Date of Phius Approval</t>
  </si>
  <si>
    <t>Issue No.</t>
  </si>
  <si>
    <t>Facility Rank</t>
  </si>
  <si>
    <t>Found By</t>
  </si>
  <si>
    <t>Cause &amp; Effects</t>
  </si>
  <si>
    <t>Solution</t>
  </si>
  <si>
    <t>IRC 2021 R301.2.2</t>
  </si>
  <si>
    <t>A</t>
  </si>
  <si>
    <t>B</t>
  </si>
  <si>
    <t>C</t>
  </si>
  <si>
    <t>D</t>
  </si>
  <si>
    <t>E</t>
  </si>
  <si>
    <t xml:space="preserve">Seismic Deisgn Category (SDC): </t>
  </si>
  <si>
    <t>Seismic Performance Grade:</t>
  </si>
  <si>
    <t xml:space="preserve">Simplified Seismic Assessment Form </t>
  </si>
  <si>
    <t>A-</t>
  </si>
  <si>
    <t>B+</t>
  </si>
  <si>
    <t>B-</t>
  </si>
  <si>
    <t>C+</t>
  </si>
  <si>
    <t>C-</t>
  </si>
  <si>
    <t>D+</t>
  </si>
  <si>
    <t>D-</t>
  </si>
  <si>
    <t>5.2.1 Earthquake</t>
  </si>
  <si>
    <t>How to Read a Flood Map (2022)</t>
  </si>
  <si>
    <t xml:space="preserve">Certification Requirement: </t>
  </si>
  <si>
    <t>FEMA Flood Zone (first letter only):</t>
  </si>
  <si>
    <t>V</t>
  </si>
  <si>
    <t>X</t>
  </si>
  <si>
    <t>5.2.2 Flood</t>
  </si>
  <si>
    <t>w/i scope of FEMA P-50? 
(SF detached, wood frame)</t>
  </si>
  <si>
    <t>IBHS FORTIFIED Commercial (Sec 3.2.4 &amp; 3.2.5)</t>
  </si>
  <si>
    <t>Hail</t>
  </si>
  <si>
    <t>5.2.3 Hail</t>
  </si>
  <si>
    <t xml:space="preserve">PV Modules must be FM Approved for hail. Refer to Section 3.3.2.2 of the Phius 2024 Certification Guidebook for alternate compliance paths for Flexible and Rigid PV Panels </t>
  </si>
  <si>
    <t>5.2.4 Structural &amp; High Wind</t>
  </si>
  <si>
    <t>Dry stack foundation?</t>
  </si>
  <si>
    <t>IBHS FORTIFIED HOME
Fig 2.1, 2.2, &amp;2.3</t>
  </si>
  <si>
    <t>Ultimate design wind speed (Vult):</t>
  </si>
  <si>
    <t>IRC 2021 R301.2.1(1)</t>
  </si>
  <si>
    <t>&lt;115.0</t>
  </si>
  <si>
    <r>
      <rPr>
        <sz val="10"/>
        <rFont val="Aptos Narrow"/>
        <family val="2"/>
      </rPr>
      <t>≥</t>
    </r>
    <r>
      <rPr>
        <sz val="10"/>
        <rFont val="Arial"/>
        <family val="2"/>
      </rPr>
      <t>115.0</t>
    </r>
  </si>
  <si>
    <t xml:space="preserve">Certification Requirement (Foundation): </t>
  </si>
  <si>
    <t xml:space="preserve">Certification Requirement (Roof): </t>
  </si>
  <si>
    <t>Compliance Resources:</t>
  </si>
  <si>
    <t xml:space="preserve">IBHS FORTIFIED Commercial (Sec 3.1) </t>
  </si>
  <si>
    <t>5.2.5 Snow Load and Ice Dams</t>
  </si>
  <si>
    <t>History of ice dams?</t>
  </si>
  <si>
    <t xml:space="preserve">Lstiburek, 2018 </t>
  </si>
  <si>
    <t>5.2.6 Wildfire</t>
  </si>
  <si>
    <t xml:space="preserve">FEMA Designated wildfire risk: </t>
  </si>
  <si>
    <t>FEMA Wildfire Map</t>
  </si>
  <si>
    <t xml:space="preserve">Relatively Moderate / Relatively High / Very High </t>
  </si>
  <si>
    <t xml:space="preserve">n/a / No rating </t>
  </si>
  <si>
    <t xml:space="preserve">Very Low / Relatively Low </t>
  </si>
  <si>
    <t>Berkely Fire Dept Checklist</t>
  </si>
  <si>
    <t>IBHS FORTIFIED Commercial, Sec 3.1 FORTIFIED Roof</t>
  </si>
  <si>
    <t>Phius REVIVE 2024 Cx Report - Part 1</t>
  </si>
  <si>
    <t>Phius REVIVE 2024 Cx Plan - Part 1</t>
  </si>
  <si>
    <t>Cx Program Scope &amp; Objectives</t>
  </si>
  <si>
    <t>Hazard Categories</t>
  </si>
  <si>
    <t>5.2.1</t>
  </si>
  <si>
    <t>Earthquake</t>
  </si>
  <si>
    <t>5.2.2</t>
  </si>
  <si>
    <t>Flood</t>
  </si>
  <si>
    <t>5.2.3</t>
  </si>
  <si>
    <t>Structural/High Wind</t>
  </si>
  <si>
    <t>Snow Load &amp; Ice Dams</t>
  </si>
  <si>
    <t>5.2.4</t>
  </si>
  <si>
    <t>5.2.5</t>
  </si>
  <si>
    <t>5.2.6</t>
  </si>
  <si>
    <t>Wildfire</t>
  </si>
  <si>
    <t>Foundation</t>
  </si>
  <si>
    <r>
      <rPr>
        <b/>
        <sz val="12"/>
        <color theme="0"/>
        <rFont val="Open Sans"/>
        <family val="2"/>
      </rPr>
      <t>Requirement ID</t>
    </r>
    <r>
      <rPr>
        <b/>
        <i/>
        <sz val="10"/>
        <color theme="0"/>
        <rFont val="Open Sans"/>
        <family val="2"/>
      </rPr>
      <t xml:space="preserve">
Work with the Owner to define specific facility requirements. Create a unique name for each owner-elected deliverable below </t>
    </r>
  </si>
  <si>
    <r>
      <t xml:space="preserve">Description
</t>
    </r>
    <r>
      <rPr>
        <b/>
        <i/>
        <sz val="10"/>
        <color theme="0"/>
        <rFont val="Open Sans"/>
        <family val="2"/>
      </rPr>
      <t>Briefly describe each owner-elected requirement</t>
    </r>
  </si>
  <si>
    <t>*7.4 Waste / Materials</t>
  </si>
  <si>
    <t>8.6.4.1.1 *Critical Loads &amp; Occupancy</t>
  </si>
  <si>
    <t xml:space="preserve">*Required for Nonresidential Projects only </t>
  </si>
  <si>
    <r>
      <t xml:space="preserve">Facility Summary
</t>
    </r>
    <r>
      <rPr>
        <b/>
        <i/>
        <sz val="10"/>
        <color theme="0"/>
        <rFont val="Open Sans"/>
        <family val="2"/>
      </rPr>
      <t>The Cx team should interpret and synthesize the information provided by the Owner up to this point. Create a comprehensive project narrative in the space to the right</t>
    </r>
  </si>
  <si>
    <t>M&amp;V Electives</t>
  </si>
  <si>
    <t>Cx Team Notes</t>
  </si>
  <si>
    <t xml:space="preserve">Rationale for retrofit acceptable? </t>
  </si>
  <si>
    <t># CFR Deliverables</t>
  </si>
  <si>
    <t># IAQ Remediation Requirements</t>
  </si>
  <si>
    <t># Site Hazard Mitigation Requirements</t>
  </si>
  <si>
    <t># Unresolved issues</t>
  </si>
  <si>
    <t>Date Resolved</t>
  </si>
  <si>
    <t>Unresolved</t>
  </si>
  <si>
    <t>Phius Comments</t>
  </si>
  <si>
    <t>Initial Performance Modeling Documentation Checklist</t>
  </si>
  <si>
    <t>8.6.5.2 Initial Performance Modeling Documentation Checklist</t>
  </si>
  <si>
    <t>Databases</t>
  </si>
  <si>
    <t>Runlist</t>
  </si>
  <si>
    <t>Existing Building Drawings</t>
  </si>
  <si>
    <t>Schematic Plans</t>
  </si>
  <si>
    <t>Schematic Elevations</t>
  </si>
  <si>
    <t>Assembly Assumptions</t>
  </si>
  <si>
    <t>iCFA takeoffs</t>
  </si>
  <si>
    <t>iCFA Takeoff (est.)</t>
  </si>
  <si>
    <t>Equipment Assumptions / Specs</t>
  </si>
  <si>
    <t>Carbon Correction</t>
  </si>
  <si>
    <t>Materials</t>
  </si>
  <si>
    <t>Construction (Assemblies)</t>
  </si>
  <si>
    <t>Weather Files</t>
  </si>
  <si>
    <t>'.idf' File</t>
  </si>
  <si>
    <t>'.csv' File</t>
  </si>
  <si>
    <t>'.ddy' File</t>
  </si>
  <si>
    <t xml:space="preserve">'.epw' File </t>
  </si>
  <si>
    <t xml:space="preserve">Phius Feedback </t>
  </si>
  <si>
    <t xml:space="preserve">Uploaded to Dropbox?
("X" = Yes) </t>
  </si>
  <si>
    <t xml:space="preserve">Documentation provided and acceptable </t>
  </si>
  <si>
    <t xml:space="preserve">Documentation provided, not acceptable </t>
  </si>
  <si>
    <t xml:space="preserve">Documentation not provided </t>
  </si>
  <si>
    <t>Results Table</t>
  </si>
  <si>
    <t xml:space="preserve">Geometry </t>
  </si>
  <si>
    <t xml:space="preserve">Results Table </t>
  </si>
  <si>
    <t xml:space="preserve">Uploaded? </t>
  </si>
  <si>
    <t xml:space="preserve">All items complete? </t>
  </si>
  <si>
    <t xml:space="preserve">Runlist </t>
  </si>
  <si>
    <t>Baseline Case</t>
  </si>
  <si>
    <t>Case 1: [Copy case name]</t>
  </si>
  <si>
    <t>Case 2: [Copy case name]</t>
  </si>
  <si>
    <t>Case 3: [Copy case name]</t>
  </si>
  <si>
    <t>Case 4: [Copy case name]</t>
  </si>
  <si>
    <t>Case 5: [Copy case name]</t>
  </si>
  <si>
    <t>Case List (Phius Reviewer ONLY)</t>
  </si>
  <si>
    <t>EPA Energy Savings Plus Health IAQ Priority Issues</t>
  </si>
  <si>
    <t>Documentation Categories</t>
  </si>
  <si>
    <t>REVIVEcalc Documentation</t>
  </si>
  <si>
    <t xml:space="preserve">Meets requirements? </t>
  </si>
  <si>
    <t>✓</t>
  </si>
  <si>
    <t>General Info &amp; Facility Summary</t>
  </si>
  <si>
    <t>[Enter Zoning Code (i.e. R-1)]</t>
  </si>
  <si>
    <t>Climate migration risk values will automatically populate based on the Climate Migration Map published by PROPUBLICA based on the County defined in the 'Program Plan' tab below.</t>
  </si>
  <si>
    <t xml:space="preserve">Final Considerations &amp; Cx Team Acceptance: </t>
  </si>
  <si>
    <t>50-70 years</t>
  </si>
  <si>
    <t>70-100 years</t>
  </si>
  <si>
    <t>Extreme</t>
  </si>
  <si>
    <t>X-shaded</t>
  </si>
  <si>
    <t>X-unshaded</t>
  </si>
  <si>
    <t xml:space="preserve">This building may be an ideal candidate for retrofit. Please confirm acceptance of this determination by typing "X" in the box to the right. </t>
  </si>
  <si>
    <t xml:space="preserve">The decision to retrofit this building should be carefully considered. Reevaluate decision to proceed following assessment &amp; investigation. Please confirm acceptance of this determination by typing "X" in the box to the right. </t>
  </si>
  <si>
    <t xml:space="preserve">This building may not be an ideal candidate for retrofit. Proceed with caution. Consider either replacing/redeveloping the site or raze the building and rewild the site. Please confirm acceptance of this determination by typing "X" in the box to the right. </t>
  </si>
  <si>
    <r>
      <t xml:space="preserve">8.6.5.2 Initial Performance Modeling
</t>
    </r>
    <r>
      <rPr>
        <b/>
        <i/>
        <sz val="10"/>
        <color theme="0"/>
        <rFont val="Open Sans"/>
        <family val="2"/>
      </rPr>
      <t xml:space="preserve">Refer to section 3.4.2 of the Phius 2024 Certification Guidebook for certification modeling protocol and REVIVEcalc instructions. Use the following checklist to confirm that all modeling documentation has been collected and uploaded to the project Dropbox. </t>
    </r>
  </si>
  <si>
    <t>Priority Issue 1: Asbestos</t>
  </si>
  <si>
    <t>Instructions</t>
  </si>
  <si>
    <t>Priority Issue 2: Below Ground Contaminants (Except Radon)</t>
  </si>
  <si>
    <t>Priority Issue 3: Building Products &amp; Material Emissions</t>
  </si>
  <si>
    <t>Priority Issue 9: Pests</t>
  </si>
  <si>
    <t>Priority Issue 10: Polychlorinated Biphenyls</t>
  </si>
  <si>
    <t>Priority Issue 11: Radon</t>
  </si>
  <si>
    <r>
      <rPr>
        <b/>
        <sz val="14"/>
        <rFont val="Open Sans"/>
        <family val="2"/>
      </rPr>
      <t xml:space="preserve">Phase 2 (part 1): Assessment
</t>
    </r>
    <r>
      <rPr>
        <b/>
        <i/>
        <sz val="14"/>
        <rFont val="Open Sans"/>
        <family val="2"/>
      </rPr>
      <t xml:space="preserve">8.6.5.1 IAQ Assessment Site Visit Planning
</t>
    </r>
    <r>
      <rPr>
        <b/>
        <i/>
        <sz val="10"/>
        <rFont val="Open Sans"/>
        <family val="2"/>
      </rPr>
      <t xml:space="preserve">With respect to the EPA energy savings plus health documents, list the assessment protocol items that can be accomplished in a walkthrough in columns 'E' and 'F'. Expand each section using the </t>
    </r>
    <r>
      <rPr>
        <b/>
        <i/>
        <sz val="12"/>
        <rFont val="Open Sans"/>
        <family val="2"/>
      </rPr>
      <t xml:space="preserve">'+' </t>
    </r>
    <r>
      <rPr>
        <b/>
        <i/>
        <sz val="10"/>
        <rFont val="Open Sans"/>
        <family val="2"/>
      </rPr>
      <t xml:space="preserve">to the left. Complete the initial assessment site visit once each Assessment Protocol item is addressed. Then, complete columns 'G' and 'H' to indicate the findings of the site visit.The EBCx team should use the site visit log to the right to record the overall status of the Assessment phase, the date of each visit, and any valuable site visit notes. During these site visits, the Cx Team should also collect measurements and begin compiling existing building documentation. </t>
    </r>
  </si>
  <si>
    <r>
      <rPr>
        <b/>
        <sz val="14"/>
        <rFont val="Open Sans"/>
        <family val="2"/>
      </rPr>
      <t xml:space="preserve">Phase 2 (part 2): Investigation
</t>
    </r>
    <r>
      <rPr>
        <b/>
        <i/>
        <sz val="14"/>
        <rFont val="Open Sans"/>
        <family val="2"/>
      </rPr>
      <t>8.7.6.1 IAQ Investigation Site Visit Planning</t>
    </r>
    <r>
      <rPr>
        <b/>
        <sz val="14"/>
        <rFont val="Open Sans"/>
        <family val="2"/>
      </rPr>
      <t xml:space="preserve">
</t>
    </r>
    <r>
      <rPr>
        <b/>
        <i/>
        <sz val="10"/>
        <rFont val="Open Sans"/>
        <family val="2"/>
      </rPr>
      <t xml:space="preserve">With respect to the EPA energy savings plus health documents, create a plan for investigation and testing for all remaining Assessment Protocol items that were not addressed during the Assessment Phase in columns 'E' and 'F'. Expand each section using the </t>
    </r>
    <r>
      <rPr>
        <b/>
        <i/>
        <sz val="12"/>
        <rFont val="Open Sans"/>
        <family val="2"/>
      </rPr>
      <t xml:space="preserve">'+' </t>
    </r>
    <r>
      <rPr>
        <b/>
        <i/>
        <sz val="10"/>
        <rFont val="Open Sans"/>
        <family val="2"/>
      </rPr>
      <t xml:space="preserve">to the left. Complete the investigation site visit once each remaining Assessment Protocol item is addressed. Then, complete columns 'G' and 'H' to indicate the final findings of the site visits. The EBCx team should use the site visit log to the right to record the overall status of the Investigation phase, the date of each visit, and any valuable site visit notes. By the end of the investigation phase, the Cx Team should hace all necessary existing building documentation needed to complete initial performance modeling and establish the baseline case.  </t>
    </r>
  </si>
  <si>
    <r>
      <t xml:space="preserve">Onwer-Elected Facility Requirements
</t>
    </r>
    <r>
      <rPr>
        <b/>
        <i/>
        <sz val="10"/>
        <color theme="0"/>
        <rFont val="Open Sans"/>
        <family val="2"/>
      </rPr>
      <t xml:space="preserve">Each owner-elected deliverable must be completed, proven, and accepted by Phius in order to become Final Certified. The Cx Team will be expected to address deliverables during Phase 2: Design </t>
    </r>
  </si>
  <si>
    <t>EARTHQUAKE</t>
  </si>
  <si>
    <t>FLOOD</t>
  </si>
  <si>
    <t>HAIL</t>
  </si>
  <si>
    <t>STRUCTURAL / HIGH WIND</t>
  </si>
  <si>
    <t>SNOW LOAD &amp; ICE DAMS</t>
  </si>
  <si>
    <t>WILDFIRE</t>
  </si>
  <si>
    <t xml:space="preserve">General Incomplete </t>
  </si>
  <si>
    <t>Facility Sumary Incomplete</t>
  </si>
  <si>
    <t>Occupant Survey Incomplete</t>
  </si>
  <si>
    <t>Facility Info/Docs Incomplete</t>
  </si>
  <si>
    <t>CFR Incomplete</t>
  </si>
  <si>
    <t>Site Hazard Incomplete</t>
  </si>
  <si>
    <t>Documents Incomplete</t>
  </si>
  <si>
    <t>Priority Issue 4: Environmental Tobacco Smoke</t>
  </si>
  <si>
    <t>Priority Issue 5: Garage Air Pollutants (Carbon monoxide, benzene, and other VOCs)</t>
  </si>
  <si>
    <t>Priority Issue 6: Lead</t>
  </si>
  <si>
    <t>Priority Issue 7: Moisture &amp; Mold</t>
  </si>
  <si>
    <t>Priority Issue 8: Outdoor Air Sources and Conditions</t>
  </si>
  <si>
    <t>Priority Issue 12: Tracked-In Pollutants</t>
  </si>
  <si>
    <t>Priority Issue 13: Unvented Combustion Appliances</t>
  </si>
  <si>
    <t>Priority Issue 14: Vented Combustion Appliances</t>
  </si>
  <si>
    <t>Priority Issue 15: Wood Smoke and Other Solid Fuel Emissions</t>
  </si>
  <si>
    <t>Priority Issue 16: Compartmentalization to Prevent Odor or Unwanted Air Transfer</t>
  </si>
  <si>
    <t>Priority Issue 17: HVAC Equipment</t>
  </si>
  <si>
    <t>Priority Issue 20: Natural (not fan-powered) Ventilation</t>
  </si>
  <si>
    <t>Priority Issue 21: Source Ventilation/Local Exhaust Ventilation</t>
  </si>
  <si>
    <t>Priority Issue 22: Building Safety for Occupants</t>
  </si>
  <si>
    <t>Priority Issue 23: Protecting Indoor Air Quality During Construction</t>
  </si>
  <si>
    <t>Priority Issue 24: Jobsite Safety</t>
  </si>
  <si>
    <t>AP2.4
Conduct further assessment if contamination is suspected</t>
  </si>
  <si>
    <t>AP3.1
Review content &amp; emissions documentation for new products</t>
  </si>
  <si>
    <t>AP4.2 
Identify occupants' smoking-related concerns</t>
  </si>
  <si>
    <t xml:space="preserve">AP4.3 
Asses whether compartmentalization is a possible ETS control strategy in building w/o a smoke-free policy </t>
  </si>
  <si>
    <t>AP5.1 
Identify Location &amp; Configuration of Garages</t>
  </si>
  <si>
    <t xml:space="preserve">AP5.2 
Check for HVAC Systems Inside Garage </t>
  </si>
  <si>
    <t>AP5.3 
Locate Air Leaks</t>
  </si>
  <si>
    <t>AP5.5 
Occupant Complaints</t>
  </si>
  <si>
    <t>AP5.4 
Determine presence of combustion applicances or engines</t>
  </si>
  <si>
    <t xml:space="preserve">AP4.1 
Determine whether there is a smoke-free policy </t>
  </si>
  <si>
    <t>AP6.1 
Assess Paint Conditions</t>
  </si>
  <si>
    <t>AP6.2 
Testing Method</t>
  </si>
  <si>
    <t>AP7.1 
Inspect for Moisture Problems</t>
  </si>
  <si>
    <t>AP7.2 
Determine Whether Mold Remediation is Required</t>
  </si>
  <si>
    <t>AP7.3
Identify Moisture or Mold Problems to Address before Upgrades</t>
  </si>
  <si>
    <t>AP7.4 
Identify Moisture Problems that may Limit Upgrades</t>
  </si>
  <si>
    <t>Outdoor Air Sources and Conditions</t>
  </si>
  <si>
    <t>AP8.1 
Consider outdoor pollutant sources and conditions that impact the indoor environment</t>
  </si>
  <si>
    <t>AP8.2 
Occupant complaints</t>
  </si>
  <si>
    <t>AP9.1 
Identify potential pests and integrated pest management (IPM) resources</t>
  </si>
  <si>
    <t>AP9.2 
Identify evidence of pests</t>
  </si>
  <si>
    <t>AP9.3 
Assess whether the building has an IPM Plan</t>
  </si>
  <si>
    <t xml:space="preserve">AP10.1 
Determine whether any light ballasts containing PCBs are present </t>
  </si>
  <si>
    <t>AP10.2
Assess whether calk will be disturbed</t>
  </si>
  <si>
    <t>AP11.1 
Determine whether the building has an active Radon Mitigation System</t>
  </si>
  <si>
    <t xml:space="preserve">AP11.2 
Select a radon-testing professions for building w/o an active radon system </t>
  </si>
  <si>
    <t>AP11.3 
Determine whether radon testing will be completed either (1) pre- and post-upgrades or (2) post-upgrades only</t>
  </si>
  <si>
    <t>Tracked-In Pollutants</t>
  </si>
  <si>
    <t>Unvented Combustion Appliances</t>
  </si>
  <si>
    <t>AP13.1 
Identify unvented combustion appliances and applicable regulations</t>
  </si>
  <si>
    <t>AP13.2 
Conduct a safety inspection</t>
  </si>
  <si>
    <t>AP13.3 
Determine whether CO detection and warning equipment is installed</t>
  </si>
  <si>
    <t>AP13.4
Inquire about occupant complaints</t>
  </si>
  <si>
    <t>AP14.1 
Conduct a combustion safety inspection</t>
  </si>
  <si>
    <t>Vented Combustion Appliances</t>
  </si>
  <si>
    <t>AP14.2
Determine whether CO detection and warning equipment is installed</t>
  </si>
  <si>
    <t>AP14.3
Inquire about occupant complaints</t>
  </si>
  <si>
    <t>Wood Smoke and Other Solid Fuel Emissions</t>
  </si>
  <si>
    <t>AP15.1 
Determine whether wood- or coal-burning appliances are present</t>
  </si>
  <si>
    <t>AP15.2 
Assess proper size and EPA Certification of wood- or coal-burning appliances</t>
  </si>
  <si>
    <t xml:space="preserve">AP15.3 
Assess appliance safety </t>
  </si>
  <si>
    <t>AP15.4 
Identify presence of indoor smoke</t>
  </si>
  <si>
    <t>AP15.5
Determine whether hydronic heating equipment is present</t>
  </si>
  <si>
    <t>AP15.6 
Observe heating equipment in action</t>
  </si>
  <si>
    <t>Compartmentalization to Prevent Odor or Unwanted Air Transfer</t>
  </si>
  <si>
    <t>AP16.1
Determine locations in the building with strong pollutant sources</t>
  </si>
  <si>
    <t>AP16.2
Assess spaces for compartmentalization</t>
  </si>
  <si>
    <t>AP17.1
Evaluate the condition of existing HVAC systems and components</t>
  </si>
  <si>
    <t>AP17.2
Determine appropriate HVAC system sizing</t>
  </si>
  <si>
    <t>AP17.3
Occupant complaints of temperature, humidity, or noise</t>
  </si>
  <si>
    <t>AP19.1
Determine whether dwelling units are served by central mechanical exhaust ventilation systems</t>
  </si>
  <si>
    <t>AP19.2 
Determine whether central mechanical exhaust ventilation systems meet ASHRAE standard 62.2-2019 requirements</t>
  </si>
  <si>
    <t xml:space="preserve">AP19.3
Determine whether common corridors and nonresidential spaces meet ventilation requirements </t>
  </si>
  <si>
    <t>AP19.4
Identify and assess outdoor air intakes</t>
  </si>
  <si>
    <t>Natural (not fan-powered) Ventilation</t>
  </si>
  <si>
    <t>AP20.1 
Determine whether dwelling units are served by natural ventilation (not fan-powered) systems</t>
  </si>
  <si>
    <t>AP20.2
Determine whether ASHRAE Standard 62.2-2019 Mechanical Ventilation Exceptions are met</t>
  </si>
  <si>
    <t xml:space="preserve">AP20.3
Determine whether common corridors and nonresidential spaces meet ventilation requirements </t>
  </si>
  <si>
    <t>AP20.4
Identify and assess opening for outdoor air ventilation</t>
  </si>
  <si>
    <t>Source Ventilation/Local Exhaust Ventilation</t>
  </si>
  <si>
    <t>AP21.1
Identify contaminant sources that require exhaust ventilation</t>
  </si>
  <si>
    <t>AP21.2
Assess dwelling units for local exhaust and compliance with ASHRAE Standard 62.2-2019</t>
  </si>
  <si>
    <t>AP21.3
Assess clothes dryer exhaust</t>
  </si>
  <si>
    <t xml:space="preserve">AP21.4
Determine whether spaces outside dwelling units comply with applicable local exhaust requirements </t>
  </si>
  <si>
    <t>AP21.5
Occupant complaints</t>
  </si>
  <si>
    <t>Building Safety for Occupants</t>
  </si>
  <si>
    <t>AP22.1
Assess building safety</t>
  </si>
  <si>
    <t>AP22.2
Assess smoke and CO2 alarms</t>
  </si>
  <si>
    <t>AP22.3
Identify prevalence and storage of harmful chemicals</t>
  </si>
  <si>
    <t>AP22.4
Identify fire extinguisher locations</t>
  </si>
  <si>
    <t>AP22.5
Assess water heater temperature settings</t>
  </si>
  <si>
    <t>AP22.6
Assess whether knowb-and-tube electrical wiring is present</t>
  </si>
  <si>
    <t>Protecting Indoor Air Quality During Construction</t>
  </si>
  <si>
    <t xml:space="preserve">AP23.1
Assess occupancy during construction periods </t>
  </si>
  <si>
    <t>AP23.2
Identify construction contaminants and pathways</t>
  </si>
  <si>
    <t>AP23.3
Identify risk of mercury exposure</t>
  </si>
  <si>
    <t>AP20.1
Evaluate risks</t>
  </si>
  <si>
    <t>AP2.1 
Evaluate potential sources and odors</t>
  </si>
  <si>
    <t>AP2.3
Take proper action if odor source cannot be identified</t>
  </si>
  <si>
    <r>
      <t xml:space="preserve">5.2 Hazard Mitigation
</t>
    </r>
    <r>
      <rPr>
        <b/>
        <i/>
        <sz val="9"/>
        <color theme="0"/>
        <rFont val="Open Sans"/>
        <family val="2"/>
      </rPr>
      <t xml:space="preserve">Use the resources for each hazard category below to determine which hazard mitigation requirements will be needed for  certification. Use the '+' to the left to expand each section. </t>
    </r>
  </si>
  <si>
    <t>Multifamily / Mixed-use / Non-Residential Requirements</t>
  </si>
  <si>
    <t>Number of Existing Units:</t>
  </si>
  <si>
    <t>Number of Planned Units</t>
  </si>
  <si>
    <t xml:space="preserve">Hint: Enter 0 for non-residential Projects </t>
  </si>
  <si>
    <t># of Existing Units:</t>
  </si>
  <si>
    <t># of Planned Units:</t>
  </si>
  <si>
    <t>Project Type:</t>
  </si>
  <si>
    <r>
      <t xml:space="preserve">Ongoing Comissioning / Measurement &amp; Verification 
</t>
    </r>
    <r>
      <rPr>
        <b/>
        <sz val="10"/>
        <color theme="0"/>
        <rFont val="Open Sans"/>
        <family val="2"/>
      </rPr>
      <t xml:space="preserve">Non-residential project teams should confirm their intent to register with Energy Star Portfolio Manager using the Dropdown menu below (7.4.1). ALL other M&amp;V items below are electives ONLY and will not impact certification. </t>
    </r>
  </si>
  <si>
    <t xml:space="preserve">Use the 'Critical Loads &amp; Occ' tab below to define information on critical process loads and occupancy schedules during outage periods. For non-residential projects only. </t>
  </si>
  <si>
    <t>1. Asbestos</t>
  </si>
  <si>
    <t>2. Below Ground Contaminants (except radon)</t>
  </si>
  <si>
    <t xml:space="preserve">3. Building Products / Material Emissions </t>
  </si>
  <si>
    <t>4. Environmental Tobacco Smoke</t>
  </si>
  <si>
    <t>5. Garage Air Pollutants</t>
  </si>
  <si>
    <t>6. Lead</t>
  </si>
  <si>
    <t xml:space="preserve">7. Moisture &amp; Mold </t>
  </si>
  <si>
    <t>8. Outdoor Air Sources and Conditions</t>
  </si>
  <si>
    <t>9. Pests</t>
  </si>
  <si>
    <t>10. Polychlorinated Biphenyls</t>
  </si>
  <si>
    <t>12. Tracked-In Pollutants</t>
  </si>
  <si>
    <t>13. Unvented Combustion Appliances</t>
  </si>
  <si>
    <t>14. Vented Combustion Appliances</t>
  </si>
  <si>
    <t>15. Wood Smoke and Other Solid Fuel Emissions</t>
  </si>
  <si>
    <t>16. Compartmentalization to Prevent Odor or Unwanted Air Transfer</t>
  </si>
  <si>
    <t>17. HVAC Equipment</t>
  </si>
  <si>
    <t>20. Natural (not fan-powered) Ventilation</t>
  </si>
  <si>
    <t>21. Source Ventilation / Local Exhaust Ventilation</t>
  </si>
  <si>
    <t>22. Building Safety for Occupants</t>
  </si>
  <si>
    <t>23. Protecting Indoor Air Quality During Construction</t>
  </si>
  <si>
    <t>AP7.2 
Determine Whether Mold Remediateion is Required</t>
  </si>
  <si>
    <t>AP7.3 
Identify Moisture or Mold Problems to Address before Upgrades</t>
  </si>
  <si>
    <t>11. Radon</t>
  </si>
  <si>
    <t xml:space="preserve">AP11.2 
Select a radon-testing professional for building w/o an active radon system </t>
  </si>
  <si>
    <t>AP12.1 
Inspect floor surfaces at building common entrances</t>
  </si>
  <si>
    <t xml:space="preserve">AP19.4
Identify and assess outdoor air intakes </t>
  </si>
  <si>
    <t>AP22.6
Assess whether knob-and-tube electrical wiring is present</t>
  </si>
  <si>
    <t xml:space="preserve">24. Jobsite Safey </t>
  </si>
  <si>
    <t>AP24.1
Evaluate risks</t>
  </si>
  <si>
    <t>IAQ Assessment Incomplete</t>
  </si>
  <si>
    <t>IAQ Investigation Incomplete</t>
  </si>
  <si>
    <t>Y/N</t>
  </si>
  <si>
    <t>Needs automated</t>
  </si>
  <si>
    <t>Existing Occupancy:</t>
  </si>
  <si>
    <t xml:space="preserve">Hint: Total building occupant quanitity </t>
  </si>
  <si>
    <t>Compact roof / Flat roof</t>
  </si>
  <si>
    <t xml:space="preserve">Conditioned attic </t>
  </si>
  <si>
    <t>Unconditioned attic</t>
  </si>
  <si>
    <t>Hint: Items that can be immediately addressed during a walkthrough, for example installing smoke/CO2 alarms or replacing the batteries, providing a fire extinguisher, etc.</t>
  </si>
  <si>
    <t>Low-cost walkthrough budget:</t>
  </si>
  <si>
    <t>Age Range of (primary) Occupants:</t>
  </si>
  <si>
    <t>Children / Adolescents</t>
  </si>
  <si>
    <t xml:space="preserve">Adults </t>
  </si>
  <si>
    <t xml:space="preserve">Seniors </t>
  </si>
  <si>
    <t xml:space="preserve">All ages </t>
  </si>
  <si>
    <t>Priority Issue 18 &amp; 19: Mechanical Ventilation for Individual Dwelling Units OR Multiple Dwelling Units using Central Exhaust</t>
  </si>
  <si>
    <t xml:space="preserve">Mechanical Ventilation </t>
  </si>
  <si>
    <t>AP18.1/19.1
Determine whether dwelling units are served by central OR individual mechanical exhaust ventilation systems</t>
  </si>
  <si>
    <t>AP18.2/19.2 
Determine whether central mechanical exhaust ventilation systems meet ASHRAE standard 62.2-2019 requirements</t>
  </si>
  <si>
    <t>AP18.4/19.4
Identify and assess outdoor air intakes</t>
  </si>
  <si>
    <t>18 &amp; 19. Mechanical Ventilation</t>
  </si>
  <si>
    <t>AP18.2/19.2 
Determine whether central/dwelling unit mechanical exhaust ventilation systems meet ASHRAE standard 62.2-2019 requirements</t>
  </si>
  <si>
    <t>AP18.3/19.3
Determine whether common corridors and nonresidential spaces meet ventilation requirements per ASHRAE 62.1-2019</t>
  </si>
  <si>
    <t># Incomplete (out of 347)</t>
  </si>
  <si>
    <t xml:space="preserve">Wet Bulb Risk: </t>
  </si>
  <si>
    <t>AP10.2
Assess whether caulk will be disturbed</t>
  </si>
  <si>
    <t>Mechanical Ventilation</t>
  </si>
  <si>
    <t>[Write a brief facility summary HERE once facility requirements are determined below]</t>
  </si>
  <si>
    <t>Rationale for Retrofit:</t>
  </si>
  <si>
    <t>Team Acceptance:</t>
  </si>
  <si>
    <t>Indefinite / Permanent</t>
  </si>
  <si>
    <t/>
  </si>
  <si>
    <t>WORKBOOK PASSWORD:</t>
  </si>
  <si>
    <t>REVIVEv25</t>
  </si>
  <si>
    <t xml:space="preserve">Version No </t>
  </si>
  <si>
    <t xml:space="preserve">Date </t>
  </si>
  <si>
    <t>Description</t>
  </si>
  <si>
    <t xml:space="preserve">Added Washington DC to dropdown options. Corrected 'Rationale for retrofit' calculations. Corrected conditional formatting for 'Climate migration score' on 'Program plan' tab. </t>
  </si>
  <si>
    <t>County lookup modified to filter counties by state to avoid repeat counties in climate migration risk calculation</t>
  </si>
  <si>
    <t>v25.1.0 - 2025.02</t>
  </si>
  <si>
    <t>Phius REVIVE 2024 Pilot Programming Worksheet</t>
  </si>
  <si>
    <t>Phius REVIVE 2024 Pilot Workbook</t>
  </si>
  <si>
    <t>Phius REVIVE 2024 Pilot Workbook: Assessment</t>
  </si>
  <si>
    <t>Phius REVIVE 2024 Pilot Workbook: Owner Worksheet</t>
  </si>
  <si>
    <t>Phius REVIVE 2024 Pilot Workbook: Current Facility Requirements (CFR)</t>
  </si>
  <si>
    <t>The retrofitted building shall meet the requirements of Phius REVIVE 2024 Pilot. The retrofitted building shall also meet the owner-directed and owner-elected requirements listed below.</t>
  </si>
  <si>
    <t>Phius REVIVE 2024 Pilot Workbook: Investigation</t>
  </si>
  <si>
    <t>Phius REVIVE 2024 Pilot Workbook: Performance Modeling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</si>
</sst>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5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8.5"/>
      <color theme="10"/>
      <name val="Arial"/>
      <family val="2"/>
    </font>
    <font>
      <sz val="10"/>
      <color rgb="FF000000"/>
      <name val="Arial"/>
      <family val="2"/>
    </font>
    <font>
      <sz val="10"/>
      <name val="Open Sans"/>
      <family val="2"/>
    </font>
    <font>
      <b/>
      <sz val="12"/>
      <name val="Open Sans"/>
      <family val="2"/>
    </font>
    <font>
      <sz val="12"/>
      <name val="Open Sans"/>
      <family val="2"/>
    </font>
    <font>
      <b/>
      <sz val="16"/>
      <color theme="0"/>
      <name val="Open Sans"/>
      <family val="2"/>
    </font>
    <font>
      <sz val="16"/>
      <name val="Open Sans"/>
      <family val="2"/>
    </font>
    <font>
      <b/>
      <sz val="12"/>
      <color theme="0"/>
      <name val="Open Sans"/>
      <family val="2"/>
    </font>
    <font>
      <b/>
      <sz val="14"/>
      <color theme="0"/>
      <name val="Open Sans"/>
      <family val="2"/>
    </font>
    <font>
      <b/>
      <sz val="10"/>
      <name val="Open Sans"/>
      <family val="2"/>
    </font>
    <font>
      <i/>
      <sz val="10"/>
      <name val="Open Sans"/>
      <family val="2"/>
    </font>
    <font>
      <sz val="10"/>
      <color theme="1"/>
      <name val="Arial"/>
      <family val="2"/>
    </font>
    <font>
      <sz val="10"/>
      <color rgb="FF444444"/>
      <name val="Arial"/>
      <family val="2"/>
    </font>
    <font>
      <sz val="10"/>
      <color rgb="FFFFFFFF"/>
      <name val="Arial"/>
      <family val="2"/>
    </font>
    <font>
      <sz val="10"/>
      <name val="Open Sans"/>
      <family val="2"/>
    </font>
    <font>
      <b/>
      <sz val="10"/>
      <name val="Open Sans"/>
      <family val="2"/>
    </font>
    <font>
      <b/>
      <sz val="12"/>
      <color theme="0"/>
      <name val="Open Sans"/>
      <family val="2"/>
    </font>
    <font>
      <b/>
      <i/>
      <sz val="10"/>
      <color theme="0"/>
      <name val="Open Sans"/>
      <family val="2"/>
    </font>
    <font>
      <b/>
      <sz val="10"/>
      <color theme="0"/>
      <name val="Open Sans"/>
      <family val="2"/>
    </font>
    <font>
      <sz val="11"/>
      <color rgb="FF000000"/>
      <name val="Arial"/>
      <family val="2"/>
    </font>
    <font>
      <b/>
      <sz val="24"/>
      <color theme="0"/>
      <name val="Open Sans"/>
      <family val="2"/>
    </font>
    <font>
      <b/>
      <sz val="18"/>
      <color theme="0"/>
      <name val="Open Sans"/>
      <family val="2"/>
    </font>
    <font>
      <sz val="9"/>
      <color theme="1"/>
      <name val="Open Sans"/>
      <family val="2"/>
    </font>
    <font>
      <b/>
      <sz val="9"/>
      <color theme="0"/>
      <name val="Open Sans"/>
      <family val="2"/>
    </font>
    <font>
      <b/>
      <sz val="9"/>
      <color rgb="FF0E2746"/>
      <name val="Open Sans"/>
      <family val="2"/>
    </font>
    <font>
      <sz val="9"/>
      <color rgb="FF000000"/>
      <name val="Open Sans"/>
      <family val="2"/>
    </font>
    <font>
      <b/>
      <sz val="10"/>
      <color rgb="FF0E2746"/>
      <name val="Open Sans"/>
      <family val="2"/>
    </font>
    <font>
      <sz val="10"/>
      <color theme="1"/>
      <name val="Open Sans"/>
      <family val="2"/>
    </font>
    <font>
      <b/>
      <sz val="10"/>
      <color theme="1"/>
      <name val="Open Sans"/>
      <family val="2"/>
    </font>
    <font>
      <sz val="9"/>
      <name val="Open Sans"/>
      <family val="2"/>
    </font>
    <font>
      <sz val="8"/>
      <name val="Arial"/>
      <family val="2"/>
    </font>
    <font>
      <b/>
      <i/>
      <sz val="12"/>
      <color theme="0"/>
      <name val="Open Sans"/>
      <family val="2"/>
    </font>
    <font>
      <b/>
      <i/>
      <sz val="9"/>
      <color theme="0"/>
      <name val="Open Sans"/>
      <family val="2"/>
    </font>
    <font>
      <sz val="20"/>
      <name val="Open Sans"/>
      <family val="2"/>
    </font>
    <font>
      <b/>
      <u/>
      <sz val="10"/>
      <color theme="10"/>
      <name val="Open Sans"/>
      <family val="2"/>
    </font>
    <font>
      <b/>
      <u/>
      <sz val="10"/>
      <color rgb="FF0070C0"/>
      <name val="Open Sans"/>
      <family val="2"/>
    </font>
    <font>
      <u/>
      <sz val="10"/>
      <color theme="10"/>
      <name val="Open Sans"/>
      <family val="2"/>
    </font>
    <font>
      <b/>
      <u/>
      <sz val="10"/>
      <color theme="10"/>
      <name val="Arial"/>
      <family val="2"/>
    </font>
    <font>
      <sz val="10"/>
      <name val="Aptos Narrow"/>
      <family val="2"/>
    </font>
    <font>
      <b/>
      <u/>
      <sz val="16"/>
      <color theme="0"/>
      <name val="Open Sans"/>
      <family val="2"/>
    </font>
    <font>
      <b/>
      <sz val="9"/>
      <color rgb="FF000000"/>
      <name val="Open Sans"/>
      <family val="2"/>
    </font>
    <font>
      <sz val="14"/>
      <color theme="1"/>
      <name val="Open Sans"/>
      <family val="2"/>
    </font>
    <font>
      <b/>
      <i/>
      <sz val="10"/>
      <name val="Open Sans"/>
      <family val="2"/>
    </font>
    <font>
      <b/>
      <sz val="14"/>
      <name val="Open Sans"/>
      <family val="2"/>
    </font>
    <font>
      <b/>
      <i/>
      <sz val="12"/>
      <name val="Open Sans"/>
      <family val="2"/>
    </font>
    <font>
      <b/>
      <i/>
      <sz val="14"/>
      <name val="Open Sans"/>
      <family val="2"/>
    </font>
    <font>
      <b/>
      <sz val="20"/>
      <color theme="0"/>
      <name val="Open Sans"/>
      <family val="2"/>
    </font>
    <font>
      <b/>
      <i/>
      <sz val="16"/>
      <name val="Open Sans"/>
      <family val="2"/>
    </font>
    <font>
      <b/>
      <sz val="20"/>
      <name val="Open Sans"/>
      <family val="2"/>
    </font>
    <font>
      <i/>
      <sz val="9"/>
      <color theme="1"/>
      <name val="Open Sans"/>
      <family val="2"/>
    </font>
    <font>
      <b/>
      <sz val="10"/>
      <color theme="0"/>
      <name val="Arial"/>
      <family val="2"/>
    </font>
    <font>
      <i/>
      <sz val="18"/>
      <name val="Open Sans"/>
      <family val="2"/>
    </font>
    <font>
      <b/>
      <i/>
      <sz val="18"/>
      <color theme="0"/>
      <name val="Open Sans"/>
      <family val="2"/>
    </font>
  </fonts>
  <fills count="80">
    <fill>
      <patternFill patternType="none"/>
    </fill>
    <fill>
      <patternFill patternType="gray125"/>
    </fill>
    <fill>
      <patternFill patternType="solid">
        <fgColor rgb="FF222F4F"/>
        <bgColor indexed="64"/>
      </patternFill>
    </fill>
    <fill>
      <patternFill patternType="solid">
        <fgColor rgb="FF00AAAF"/>
        <bgColor indexed="64"/>
      </patternFill>
    </fill>
    <fill>
      <patternFill patternType="solid">
        <fgColor rgb="FFF5F5F5"/>
        <bgColor indexed="64"/>
      </patternFill>
    </fill>
    <fill>
      <patternFill patternType="solid">
        <fgColor rgb="FF4E4D4E"/>
        <bgColor indexed="64"/>
      </patternFill>
    </fill>
    <fill>
      <patternFill patternType="solid">
        <fgColor rgb="FFFFFFFF"/>
        <bgColor indexed="64"/>
      </patternFill>
    </fill>
    <fill>
      <patternFill patternType="solid">
        <fgColor rgb="FFFFCCCC"/>
        <bgColor indexed="64"/>
      </patternFill>
    </fill>
    <fill>
      <patternFill patternType="solid">
        <fgColor rgb="FFEE6510"/>
        <bgColor indexed="64"/>
      </patternFill>
    </fill>
    <fill>
      <patternFill patternType="solid">
        <fgColor rgb="FFC6ACD3"/>
        <bgColor indexed="64"/>
      </patternFill>
    </fill>
    <fill>
      <patternFill patternType="solid">
        <fgColor rgb="FFBD83D4"/>
        <bgColor indexed="64"/>
      </patternFill>
    </fill>
    <fill>
      <patternFill patternType="solid">
        <fgColor rgb="FFFCFCDE"/>
        <bgColor indexed="64"/>
      </patternFill>
    </fill>
    <fill>
      <patternFill patternType="solid">
        <fgColor rgb="FF5D0000"/>
        <bgColor indexed="64"/>
      </patternFill>
    </fill>
    <fill>
      <patternFill patternType="solid">
        <fgColor rgb="FFFF6666"/>
        <bgColor indexed="64"/>
      </patternFill>
    </fill>
    <fill>
      <patternFill patternType="solid">
        <fgColor rgb="FFFD9243"/>
        <bgColor indexed="64"/>
      </patternFill>
    </fill>
    <fill>
      <patternFill patternType="solid">
        <fgColor rgb="FFD6C9E2"/>
        <bgColor indexed="64"/>
      </patternFill>
    </fill>
    <fill>
      <patternFill patternType="solid">
        <fgColor rgb="FFD0B4DD"/>
        <bgColor indexed="64"/>
      </patternFill>
    </fill>
    <fill>
      <patternFill patternType="solid">
        <fgColor rgb="FFFF9999"/>
        <bgColor indexed="64"/>
      </patternFill>
    </fill>
    <fill>
      <patternFill patternType="solid">
        <fgColor rgb="FFFEE0C2"/>
        <bgColor indexed="64"/>
      </patternFill>
    </fill>
    <fill>
      <patternFill patternType="solid">
        <fgColor rgb="FFAF86BF"/>
        <bgColor indexed="64"/>
      </patternFill>
    </fill>
    <fill>
      <patternFill patternType="solid">
        <fgColor rgb="FFF8E2FF"/>
        <bgColor indexed="64"/>
      </patternFill>
    </fill>
    <fill>
      <patternFill patternType="solid">
        <fgColor rgb="FFC34001"/>
        <bgColor indexed="64"/>
      </patternFill>
    </fill>
    <fill>
      <patternFill patternType="solid">
        <fgColor rgb="FFA965C4"/>
        <bgColor indexed="64"/>
      </patternFill>
    </fill>
    <fill>
      <patternFill patternType="solid">
        <fgColor rgb="FFFFFFB2"/>
        <bgColor indexed="64"/>
      </patternFill>
    </fill>
    <fill>
      <patternFill patternType="solid">
        <fgColor rgb="FFAC3A0D"/>
        <bgColor indexed="64"/>
      </patternFill>
    </fill>
    <fill>
      <patternFill patternType="solid">
        <fgColor rgb="FF57236A"/>
        <bgColor indexed="64"/>
      </patternFill>
    </fill>
    <fill>
      <patternFill patternType="solid">
        <fgColor rgb="FFFF3333"/>
        <bgColor indexed="64"/>
      </patternFill>
    </fill>
    <fill>
      <patternFill patternType="solid">
        <fgColor rgb="FFFFF5EB"/>
        <bgColor indexed="64"/>
      </patternFill>
    </fill>
    <fill>
      <patternFill patternType="solid">
        <fgColor rgb="FF7FB978"/>
        <bgColor indexed="64"/>
      </patternFill>
    </fill>
    <fill>
      <patternFill patternType="solid">
        <fgColor rgb="FFFDBD83"/>
        <bgColor indexed="64"/>
      </patternFill>
    </fill>
    <fill>
      <patternFill patternType="solid">
        <fgColor rgb="FFE6E6F0"/>
        <bgColor indexed="64"/>
      </patternFill>
    </fill>
    <fill>
      <patternFill patternType="solid">
        <fgColor rgb="FFD8E9DE"/>
        <bgColor indexed="64"/>
      </patternFill>
    </fill>
    <fill>
      <patternFill patternType="solid">
        <fgColor rgb="FFD55C2C"/>
        <bgColor indexed="64"/>
      </patternFill>
    </fill>
    <fill>
      <patternFill patternType="solid">
        <fgColor rgb="FF7F2704"/>
        <bgColor indexed="64"/>
      </patternFill>
    </fill>
    <fill>
      <patternFill patternType="solid">
        <fgColor rgb="FFFFF2F2"/>
        <bgColor indexed="64"/>
      </patternFill>
    </fill>
    <fill>
      <patternFill patternType="solid">
        <fgColor rgb="FFFFE687"/>
        <bgColor indexed="64"/>
      </patternFill>
    </fill>
    <fill>
      <patternFill patternType="solid">
        <fgColor rgb="FFFEAD4C"/>
        <bgColor indexed="64"/>
      </patternFill>
    </fill>
    <fill>
      <patternFill patternType="solid">
        <fgColor rgb="FF955CAA"/>
        <bgColor indexed="64"/>
      </patternFill>
    </fill>
    <fill>
      <patternFill patternType="solid">
        <fgColor rgb="FF53B26B"/>
        <bgColor indexed="64"/>
      </patternFill>
    </fill>
    <fill>
      <patternFill patternType="solid">
        <fgColor rgb="FF7B3294"/>
        <bgColor indexed="64"/>
      </patternFill>
    </fill>
    <fill>
      <patternFill patternType="solid">
        <fgColor rgb="FFABD1AB"/>
        <bgColor indexed="64"/>
      </patternFill>
    </fill>
    <fill>
      <patternFill patternType="solid">
        <fgColor rgb="FFFF0000"/>
        <bgColor indexed="64"/>
      </patternFill>
    </fill>
    <fill>
      <patternFill patternType="solid">
        <fgColor rgb="FFFD8D3C"/>
        <bgColor indexed="64"/>
      </patternFill>
    </fill>
    <fill>
      <patternFill patternType="solid">
        <fgColor rgb="FFF7804A"/>
        <bgColor indexed="64"/>
      </patternFill>
    </fill>
    <fill>
      <patternFill patternType="solid">
        <fgColor rgb="FFBD0026"/>
        <bgColor indexed="64"/>
      </patternFill>
    </fill>
    <fill>
      <patternFill patternType="solid">
        <fgColor rgb="FFE6AF77"/>
        <bgColor indexed="64"/>
      </patternFill>
    </fill>
    <fill>
      <patternFill patternType="solid">
        <fgColor rgb="FFFECC5C"/>
        <bgColor indexed="64"/>
      </patternFill>
    </fill>
    <fill>
      <patternFill patternType="solid">
        <fgColor rgb="FFF03B20"/>
        <bgColor indexed="64"/>
      </patternFill>
    </fill>
    <fill>
      <patternFill patternType="solid">
        <fgColor rgb="FFFFCE93"/>
        <bgColor indexed="64"/>
      </patternFill>
    </fill>
    <fill>
      <patternFill patternType="solid">
        <fgColor rgb="FFF7642E"/>
        <bgColor indexed="64"/>
      </patternFill>
    </fill>
    <fill>
      <patternFill patternType="solid">
        <fgColor rgb="FFFFEDD6"/>
        <bgColor indexed="64"/>
      </patternFill>
    </fill>
    <fill>
      <patternFill patternType="solid">
        <fgColor rgb="FF720000"/>
        <bgColor indexed="64"/>
      </patternFill>
    </fill>
    <fill>
      <patternFill patternType="solid">
        <fgColor rgb="FF006729"/>
        <bgColor indexed="64"/>
      </patternFill>
    </fill>
    <fill>
      <patternFill patternType="solid">
        <fgColor rgb="FFE3F3E7"/>
        <bgColor indexed="64"/>
      </patternFill>
    </fill>
    <fill>
      <patternFill patternType="solid">
        <fgColor rgb="FF99CAAC"/>
        <bgColor indexed="64"/>
      </patternFill>
    </fill>
    <fill>
      <patternFill patternType="solid">
        <fgColor rgb="FF63A68E"/>
        <bgColor indexed="64"/>
      </patternFill>
    </fill>
    <fill>
      <patternFill patternType="solid">
        <fgColor rgb="FF408072"/>
        <bgColor indexed="64"/>
      </patternFill>
    </fill>
    <fill>
      <patternFill patternType="solid">
        <fgColor rgb="FF33ABAB"/>
        <bgColor indexed="64"/>
      </patternFill>
    </fill>
    <fill>
      <patternFill patternType="solid">
        <fgColor theme="8" tint="0.59999389629810485"/>
        <bgColor indexed="64"/>
      </patternFill>
    </fill>
    <fill>
      <patternFill patternType="solid">
        <fgColor rgb="FF7030A0"/>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B5E3E8"/>
        <bgColor indexed="64"/>
      </patternFill>
    </fill>
    <fill>
      <patternFill patternType="darkGray">
        <fgColor rgb="FFDFFD61"/>
        <bgColor auto="1"/>
      </patternFill>
    </fill>
    <fill>
      <patternFill patternType="solid">
        <fgColor rgb="FF6E4692"/>
        <bgColor indexed="64"/>
      </patternFill>
    </fill>
    <fill>
      <patternFill patternType="solid">
        <fgColor rgb="FF00AAAF"/>
        <bgColor rgb="FF00AAAF"/>
      </patternFill>
    </fill>
    <fill>
      <patternFill patternType="solid">
        <fgColor rgb="FFDFFD61"/>
        <bgColor rgb="FF000000"/>
      </patternFill>
    </fill>
    <fill>
      <patternFill patternType="solid">
        <fgColor rgb="FFEDECE0"/>
        <bgColor indexed="64"/>
      </patternFill>
    </fill>
    <fill>
      <patternFill patternType="solid">
        <fgColor theme="8" tint="0.79998168889431442"/>
        <bgColor indexed="64"/>
      </patternFill>
    </fill>
    <fill>
      <patternFill patternType="solid">
        <fgColor rgb="FF5F78BB"/>
        <bgColor indexed="64"/>
      </patternFill>
    </fill>
    <fill>
      <patternFill patternType="solid">
        <fgColor theme="0" tint="-0.249977111117893"/>
        <bgColor indexed="64"/>
      </patternFill>
    </fill>
    <fill>
      <patternFill patternType="solid">
        <fgColor theme="2" tint="-9.9978637043366805E-2"/>
        <bgColor rgb="FF000000"/>
      </patternFill>
    </fill>
    <fill>
      <patternFill patternType="solid">
        <fgColor theme="2" tint="-9.9978637043366805E-2"/>
        <bgColor indexed="64"/>
      </patternFill>
    </fill>
    <fill>
      <patternFill patternType="solid">
        <fgColor theme="9"/>
        <bgColor indexed="64"/>
      </patternFill>
    </fill>
    <fill>
      <patternFill patternType="solid">
        <fgColor theme="5" tint="-0.249977111117893"/>
        <bgColor indexed="64"/>
      </patternFill>
    </fill>
    <fill>
      <patternFill patternType="solid">
        <fgColor theme="1"/>
        <bgColor indexed="64"/>
      </patternFill>
    </fill>
    <fill>
      <patternFill patternType="solid">
        <fgColor rgb="FF00FFCC"/>
        <bgColor indexed="64"/>
      </patternFill>
    </fill>
    <fill>
      <patternFill patternType="solid">
        <fgColor theme="0" tint="-0.14999847407452621"/>
        <bgColor indexed="64"/>
      </patternFill>
    </fill>
  </fills>
  <borders count="78">
    <border>
      <left/>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thin">
        <color indexed="64"/>
      </right>
      <top/>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right style="thin">
        <color indexed="64"/>
      </right>
      <top/>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right style="medium">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auto="1"/>
      </left>
      <right style="thin">
        <color auto="1"/>
      </right>
      <top style="thin">
        <color auto="1"/>
      </top>
      <bottom style="thin">
        <color auto="1"/>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s>
  <cellStyleXfs count="11">
    <xf numFmtId="0" fontId="0" fillId="0" borderId="0"/>
    <xf numFmtId="0" fontId="6" fillId="0" borderId="0" applyNumberFormat="0" applyFill="0" applyBorder="0" applyAlignment="0" applyProtection="0">
      <alignment vertical="top"/>
      <protection locked="0"/>
    </xf>
    <xf numFmtId="0" fontId="5" fillId="0" borderId="0"/>
    <xf numFmtId="0" fontId="4" fillId="0" borderId="0"/>
    <xf numFmtId="0" fontId="7" fillId="0" borderId="0"/>
    <xf numFmtId="0" fontId="3" fillId="0" borderId="0"/>
    <xf numFmtId="0" fontId="7" fillId="0" borderId="0"/>
    <xf numFmtId="0" fontId="2" fillId="0" borderId="0"/>
    <xf numFmtId="43" fontId="2" fillId="0" borderId="0" applyFont="0" applyFill="0" applyBorder="0" applyAlignment="0" applyProtection="0"/>
    <xf numFmtId="0" fontId="1" fillId="0" borderId="0"/>
    <xf numFmtId="0" fontId="1" fillId="0" borderId="0"/>
  </cellStyleXfs>
  <cellXfs count="657">
    <xf numFmtId="0" fontId="0" fillId="0" borderId="0" xfId="0"/>
    <xf numFmtId="0" fontId="0" fillId="0" borderId="0" xfId="0" applyAlignment="1">
      <alignment vertical="center"/>
    </xf>
    <xf numFmtId="0" fontId="5" fillId="0" borderId="0" xfId="2"/>
    <xf numFmtId="0" fontId="8" fillId="0" borderId="0" xfId="2" applyFont="1" applyAlignment="1">
      <alignment vertical="center" wrapText="1"/>
    </xf>
    <xf numFmtId="0" fontId="8" fillId="0" borderId="0" xfId="2" applyFont="1"/>
    <xf numFmtId="0" fontId="8" fillId="0" borderId="0" xfId="2" applyFont="1" applyAlignment="1">
      <alignment horizontal="center" vertical="center" wrapText="1"/>
    </xf>
    <xf numFmtId="0" fontId="8" fillId="0" borderId="12" xfId="2" applyFont="1" applyBorder="1" applyAlignment="1">
      <alignment horizontal="center" vertical="center" wrapText="1"/>
    </xf>
    <xf numFmtId="0" fontId="15" fillId="4" borderId="2" xfId="2" applyFont="1" applyFill="1" applyBorder="1" applyAlignment="1">
      <alignment horizontal="right" vertical="center" wrapText="1"/>
    </xf>
    <xf numFmtId="0" fontId="15" fillId="4" borderId="16" xfId="2" applyFont="1" applyFill="1" applyBorder="1" applyAlignment="1">
      <alignment horizontal="right" vertical="center" wrapText="1"/>
    </xf>
    <xf numFmtId="0" fontId="8" fillId="0" borderId="11" xfId="2" applyFont="1" applyBorder="1" applyAlignment="1">
      <alignment horizontal="center" vertical="center" wrapText="1"/>
    </xf>
    <xf numFmtId="0" fontId="0" fillId="0" borderId="0" xfId="0" applyAlignment="1">
      <alignment horizontal="center" vertical="center"/>
    </xf>
    <xf numFmtId="0" fontId="5" fillId="0" borderId="0" xfId="0" applyFont="1"/>
    <xf numFmtId="0" fontId="5" fillId="0" borderId="43" xfId="2" applyBorder="1"/>
    <xf numFmtId="0" fontId="15" fillId="4" borderId="5" xfId="2" applyFont="1" applyFill="1" applyBorder="1" applyAlignment="1">
      <alignment horizontal="right" vertical="center" wrapText="1"/>
    </xf>
    <xf numFmtId="0" fontId="15" fillId="4" borderId="15" xfId="2" applyFont="1" applyFill="1" applyBorder="1" applyAlignment="1">
      <alignment horizontal="right" vertical="center" wrapText="1"/>
    </xf>
    <xf numFmtId="0" fontId="17" fillId="0" borderId="43" xfId="0" applyFont="1" applyBorder="1" applyAlignment="1">
      <alignment horizontal="center" vertical="center"/>
    </xf>
    <xf numFmtId="0" fontId="5" fillId="0" borderId="43" xfId="0" applyFont="1" applyBorder="1" applyAlignment="1">
      <alignment horizontal="center" vertical="center"/>
    </xf>
    <xf numFmtId="0" fontId="18" fillId="6" borderId="43" xfId="0" applyFont="1" applyFill="1" applyBorder="1" applyAlignment="1">
      <alignment horizontal="center" vertical="center" wrapText="1"/>
    </xf>
    <xf numFmtId="0" fontId="19" fillId="13" borderId="43" xfId="0" applyFont="1" applyFill="1" applyBorder="1" applyAlignment="1">
      <alignment horizontal="center" vertical="center" wrapText="1"/>
    </xf>
    <xf numFmtId="0" fontId="18" fillId="18" borderId="43" xfId="0" applyFont="1" applyFill="1" applyBorder="1" applyAlignment="1">
      <alignment horizontal="center" vertical="center" wrapText="1"/>
    </xf>
    <xf numFmtId="0" fontId="19" fillId="19" borderId="43" xfId="0" applyFont="1" applyFill="1" applyBorder="1" applyAlignment="1">
      <alignment horizontal="center" vertical="center" wrapText="1"/>
    </xf>
    <xf numFmtId="0" fontId="17" fillId="45" borderId="43" xfId="0" applyFont="1" applyFill="1" applyBorder="1" applyAlignment="1">
      <alignment horizontal="center" vertical="center" wrapText="1"/>
    </xf>
    <xf numFmtId="0" fontId="18" fillId="17" borderId="43" xfId="0" applyFont="1" applyFill="1" applyBorder="1" applyAlignment="1">
      <alignment horizontal="center" vertical="center" wrapText="1"/>
    </xf>
    <xf numFmtId="0" fontId="18" fillId="14" borderId="43" xfId="0" applyFont="1" applyFill="1" applyBorder="1" applyAlignment="1">
      <alignment horizontal="center" vertical="center" wrapText="1"/>
    </xf>
    <xf numFmtId="0" fontId="18" fillId="31" borderId="43" xfId="0" applyFont="1" applyFill="1" applyBorder="1" applyAlignment="1">
      <alignment horizontal="center" vertical="center" wrapText="1"/>
    </xf>
    <xf numFmtId="0" fontId="18" fillId="16" borderId="43" xfId="0" applyFont="1" applyFill="1" applyBorder="1" applyAlignment="1">
      <alignment horizontal="center" vertical="center" wrapText="1"/>
    </xf>
    <xf numFmtId="0" fontId="17" fillId="32" borderId="43" xfId="0" applyFont="1" applyFill="1" applyBorder="1" applyAlignment="1">
      <alignment horizontal="center" vertical="center" wrapText="1"/>
    </xf>
    <xf numFmtId="0" fontId="18" fillId="27" borderId="43" xfId="0" applyFont="1" applyFill="1" applyBorder="1" applyAlignment="1">
      <alignment horizontal="center" vertical="center" wrapText="1"/>
    </xf>
    <xf numFmtId="0" fontId="17" fillId="50" borderId="43" xfId="0" applyFont="1" applyFill="1" applyBorder="1" applyAlignment="1">
      <alignment horizontal="center" vertical="center" wrapText="1"/>
    </xf>
    <xf numFmtId="0" fontId="18" fillId="15" borderId="43" xfId="0" applyFont="1" applyFill="1" applyBorder="1" applyAlignment="1">
      <alignment horizontal="center" vertical="center" wrapText="1"/>
    </xf>
    <xf numFmtId="0" fontId="18" fillId="11" borderId="43" xfId="0" applyFont="1" applyFill="1" applyBorder="1" applyAlignment="1">
      <alignment horizontal="center" vertical="center" wrapText="1"/>
    </xf>
    <xf numFmtId="0" fontId="17" fillId="48" borderId="43" xfId="0" applyFont="1" applyFill="1" applyBorder="1" applyAlignment="1">
      <alignment horizontal="center" vertical="center" wrapText="1"/>
    </xf>
    <xf numFmtId="0" fontId="17" fillId="43" borderId="43" xfId="0" applyFont="1" applyFill="1" applyBorder="1" applyAlignment="1">
      <alignment horizontal="center" vertical="center" wrapText="1"/>
    </xf>
    <xf numFmtId="0" fontId="18" fillId="30" borderId="43" xfId="0" applyFont="1" applyFill="1" applyBorder="1" applyAlignment="1">
      <alignment horizontal="center" vertical="center" wrapText="1"/>
    </xf>
    <xf numFmtId="0" fontId="18" fillId="7" borderId="43" xfId="0" applyFont="1" applyFill="1" applyBorder="1" applyAlignment="1">
      <alignment horizontal="center" vertical="center" wrapText="1"/>
    </xf>
    <xf numFmtId="0" fontId="19" fillId="9" borderId="43" xfId="0" applyFont="1" applyFill="1" applyBorder="1" applyAlignment="1">
      <alignment horizontal="center" vertical="center" wrapText="1"/>
    </xf>
    <xf numFmtId="0" fontId="18" fillId="40" borderId="43" xfId="0" applyFont="1" applyFill="1" applyBorder="1" applyAlignment="1">
      <alignment horizontal="center" vertical="center" wrapText="1"/>
    </xf>
    <xf numFmtId="0" fontId="18" fillId="29" borderId="43" xfId="0" applyFont="1" applyFill="1" applyBorder="1" applyAlignment="1">
      <alignment horizontal="center" vertical="center" wrapText="1"/>
    </xf>
    <xf numFmtId="0" fontId="19" fillId="37" borderId="43" xfId="0" applyFont="1" applyFill="1" applyBorder="1" applyAlignment="1">
      <alignment horizontal="center" vertical="center" wrapText="1"/>
    </xf>
    <xf numFmtId="0" fontId="19" fillId="8" borderId="43" xfId="0" applyFont="1" applyFill="1" applyBorder="1" applyAlignment="1">
      <alignment horizontal="center" vertical="center" wrapText="1"/>
    </xf>
    <xf numFmtId="0" fontId="18" fillId="20" borderId="43" xfId="0" applyFont="1" applyFill="1" applyBorder="1" applyAlignment="1">
      <alignment horizontal="center" vertical="center" wrapText="1"/>
    </xf>
    <xf numFmtId="0" fontId="18" fillId="42" borderId="43" xfId="0" applyFont="1" applyFill="1" applyBorder="1" applyAlignment="1">
      <alignment horizontal="center" vertical="center" wrapText="1"/>
    </xf>
    <xf numFmtId="0" fontId="19" fillId="44" borderId="43" xfId="0" applyFont="1" applyFill="1" applyBorder="1" applyAlignment="1">
      <alignment horizontal="center" vertical="center" wrapText="1"/>
    </xf>
    <xf numFmtId="0" fontId="18" fillId="34" borderId="43" xfId="0" applyFont="1" applyFill="1" applyBorder="1" applyAlignment="1">
      <alignment horizontal="center" vertical="center" wrapText="1"/>
    </xf>
    <xf numFmtId="0" fontId="19" fillId="41" borderId="43" xfId="0" applyFont="1" applyFill="1" applyBorder="1" applyAlignment="1">
      <alignment horizontal="center" vertical="center" wrapText="1"/>
    </xf>
    <xf numFmtId="0" fontId="18" fillId="49" borderId="43" xfId="0" applyFont="1" applyFill="1" applyBorder="1" applyAlignment="1">
      <alignment horizontal="center" vertical="center" wrapText="1"/>
    </xf>
    <xf numFmtId="0" fontId="19" fillId="47" borderId="43" xfId="0" applyFont="1" applyFill="1" applyBorder="1" applyAlignment="1">
      <alignment horizontal="center" vertical="center" wrapText="1"/>
    </xf>
    <xf numFmtId="0" fontId="18" fillId="36" borderId="43" xfId="0" applyFont="1" applyFill="1" applyBorder="1" applyAlignment="1">
      <alignment horizontal="center" vertical="center" wrapText="1"/>
    </xf>
    <xf numFmtId="0" fontId="19" fillId="26" borderId="43" xfId="0" applyFont="1" applyFill="1" applyBorder="1" applyAlignment="1">
      <alignment horizontal="center" vertical="center" wrapText="1"/>
    </xf>
    <xf numFmtId="0" fontId="17" fillId="53" borderId="43" xfId="0" applyFont="1" applyFill="1" applyBorder="1" applyAlignment="1">
      <alignment horizontal="center" vertical="center" wrapText="1"/>
    </xf>
    <xf numFmtId="0" fontId="18" fillId="23" borderId="43" xfId="0" applyFont="1" applyFill="1" applyBorder="1" applyAlignment="1">
      <alignment horizontal="center" vertical="center" wrapText="1"/>
    </xf>
    <xf numFmtId="0" fontId="19" fillId="21" borderId="43" xfId="0" applyFont="1" applyFill="1" applyBorder="1" applyAlignment="1">
      <alignment horizontal="center" vertical="center" wrapText="1"/>
    </xf>
    <xf numFmtId="0" fontId="19" fillId="39" borderId="43" xfId="0" applyFont="1" applyFill="1" applyBorder="1" applyAlignment="1">
      <alignment horizontal="center" vertical="center" wrapText="1"/>
    </xf>
    <xf numFmtId="0" fontId="19" fillId="28" borderId="43" xfId="0" applyFont="1" applyFill="1" applyBorder="1" applyAlignment="1">
      <alignment horizontal="center" vertical="center" wrapText="1"/>
    </xf>
    <xf numFmtId="0" fontId="19" fillId="51" borderId="43" xfId="0" applyFont="1" applyFill="1" applyBorder="1" applyAlignment="1">
      <alignment horizontal="center" vertical="center" wrapText="1"/>
    </xf>
    <xf numFmtId="0" fontId="18" fillId="35" borderId="43" xfId="0" applyFont="1" applyFill="1" applyBorder="1" applyAlignment="1">
      <alignment horizontal="center" vertical="center" wrapText="1"/>
    </xf>
    <xf numFmtId="0" fontId="19" fillId="22" borderId="43" xfId="0" applyFont="1" applyFill="1" applyBorder="1" applyAlignment="1">
      <alignment horizontal="center" vertical="center" wrapText="1"/>
    </xf>
    <xf numFmtId="0" fontId="18" fillId="46" borderId="43" xfId="0" applyFont="1" applyFill="1" applyBorder="1" applyAlignment="1">
      <alignment horizontal="center" vertical="center" wrapText="1"/>
    </xf>
    <xf numFmtId="0" fontId="17" fillId="55" borderId="43" xfId="0" applyFont="1" applyFill="1" applyBorder="1" applyAlignment="1">
      <alignment horizontal="center" vertical="center" wrapText="1"/>
    </xf>
    <xf numFmtId="0" fontId="17" fillId="56" borderId="43" xfId="0" applyFont="1" applyFill="1" applyBorder="1" applyAlignment="1">
      <alignment horizontal="center" vertical="center" wrapText="1"/>
    </xf>
    <xf numFmtId="0" fontId="17" fillId="54" borderId="43" xfId="0" applyFont="1" applyFill="1" applyBorder="1" applyAlignment="1">
      <alignment horizontal="center" vertical="center" wrapText="1"/>
    </xf>
    <xf numFmtId="0" fontId="19" fillId="10" borderId="43" xfId="0" applyFont="1" applyFill="1" applyBorder="1" applyAlignment="1">
      <alignment horizontal="center" vertical="center" wrapText="1"/>
    </xf>
    <xf numFmtId="0" fontId="17" fillId="24" borderId="43" xfId="0" applyFont="1" applyFill="1" applyBorder="1" applyAlignment="1">
      <alignment horizontal="center" vertical="center" wrapText="1"/>
    </xf>
    <xf numFmtId="0" fontId="17" fillId="12" borderId="43" xfId="0" applyFont="1" applyFill="1" applyBorder="1" applyAlignment="1">
      <alignment horizontal="center" vertical="center" wrapText="1"/>
    </xf>
    <xf numFmtId="0" fontId="19" fillId="38" borderId="43" xfId="0" applyFont="1" applyFill="1" applyBorder="1" applyAlignment="1">
      <alignment horizontal="center" vertical="center" wrapText="1"/>
    </xf>
    <xf numFmtId="0" fontId="19" fillId="33" borderId="43" xfId="0" applyFont="1" applyFill="1" applyBorder="1" applyAlignment="1">
      <alignment horizontal="center" vertical="center" wrapText="1"/>
    </xf>
    <xf numFmtId="0" fontId="19" fillId="25" borderId="43" xfId="0" applyFont="1" applyFill="1" applyBorder="1" applyAlignment="1">
      <alignment horizontal="center" vertical="center" wrapText="1"/>
    </xf>
    <xf numFmtId="0" fontId="19" fillId="52" borderId="43" xfId="0" applyFont="1" applyFill="1" applyBorder="1" applyAlignment="1">
      <alignment horizontal="center" vertical="center" wrapText="1"/>
    </xf>
    <xf numFmtId="0" fontId="5" fillId="0" borderId="1" xfId="0" applyFont="1" applyBorder="1" applyAlignment="1">
      <alignment horizontal="center" vertical="center"/>
    </xf>
    <xf numFmtId="0" fontId="15" fillId="4" borderId="48" xfId="2" applyFont="1" applyFill="1" applyBorder="1" applyAlignment="1">
      <alignment horizontal="right" vertical="center" wrapText="1"/>
    </xf>
    <xf numFmtId="0" fontId="20" fillId="0" borderId="0" xfId="2" applyFont="1" applyAlignment="1">
      <alignment vertical="center" wrapText="1"/>
    </xf>
    <xf numFmtId="0" fontId="22" fillId="2" borderId="47" xfId="2" applyFont="1" applyFill="1" applyBorder="1" applyAlignment="1">
      <alignment horizontal="center" vertical="center" wrapText="1"/>
    </xf>
    <xf numFmtId="0" fontId="15" fillId="4" borderId="1" xfId="2" applyFont="1" applyFill="1" applyBorder="1" applyAlignment="1">
      <alignment horizontal="right" vertical="center" wrapText="1"/>
    </xf>
    <xf numFmtId="0" fontId="13" fillId="0" borderId="0" xfId="2" applyFont="1" applyAlignment="1">
      <alignment vertical="center" wrapText="1"/>
    </xf>
    <xf numFmtId="0" fontId="0" fillId="0" borderId="0" xfId="0" applyAlignment="1">
      <alignment horizontal="left"/>
    </xf>
    <xf numFmtId="0" fontId="8" fillId="0" borderId="12" xfId="2" applyFont="1" applyBorder="1"/>
    <xf numFmtId="0" fontId="8" fillId="0" borderId="0" xfId="2" applyFont="1" applyAlignment="1">
      <alignment horizontal="right" vertical="center" wrapText="1"/>
    </xf>
    <xf numFmtId="0" fontId="8" fillId="0" borderId="13" xfId="2" applyFont="1" applyBorder="1"/>
    <xf numFmtId="0" fontId="13" fillId="5" borderId="24" xfId="2" applyFont="1" applyFill="1" applyBorder="1" applyAlignment="1">
      <alignment horizontal="center" vertical="center" wrapText="1"/>
    </xf>
    <xf numFmtId="0" fontId="8" fillId="0" borderId="11" xfId="2" applyFont="1" applyBorder="1"/>
    <xf numFmtId="0" fontId="15" fillId="4" borderId="7" xfId="2" applyFont="1" applyFill="1" applyBorder="1" applyAlignment="1">
      <alignment horizontal="right" vertical="center" wrapText="1"/>
    </xf>
    <xf numFmtId="0" fontId="15" fillId="4" borderId="45" xfId="2" applyFont="1" applyFill="1" applyBorder="1" applyAlignment="1">
      <alignment horizontal="right" vertical="center" wrapText="1"/>
    </xf>
    <xf numFmtId="0" fontId="8" fillId="0" borderId="35" xfId="2" applyFont="1" applyBorder="1"/>
    <xf numFmtId="0" fontId="8" fillId="0" borderId="62" xfId="2" applyFont="1" applyBorder="1"/>
    <xf numFmtId="0" fontId="13" fillId="5" borderId="45" xfId="2" applyFont="1" applyFill="1" applyBorder="1" applyAlignment="1">
      <alignment horizontal="right" vertical="center" wrapText="1"/>
    </xf>
    <xf numFmtId="0" fontId="15" fillId="4" borderId="18" xfId="2" applyFont="1" applyFill="1" applyBorder="1" applyAlignment="1">
      <alignment horizontal="right" vertical="center" wrapText="1"/>
    </xf>
    <xf numFmtId="0" fontId="15" fillId="4" borderId="17" xfId="2" applyFont="1" applyFill="1" applyBorder="1" applyAlignment="1">
      <alignment horizontal="right" vertical="center" wrapText="1"/>
    </xf>
    <xf numFmtId="0" fontId="13" fillId="5" borderId="26" xfId="2" applyFont="1" applyFill="1" applyBorder="1" applyAlignment="1">
      <alignment horizontal="center" vertical="center" wrapText="1"/>
    </xf>
    <xf numFmtId="0" fontId="13" fillId="2" borderId="20" xfId="2" applyFont="1" applyFill="1" applyBorder="1" applyAlignment="1">
      <alignment horizontal="center" vertical="center" wrapText="1"/>
    </xf>
    <xf numFmtId="0" fontId="13" fillId="2" borderId="46" xfId="2" applyFont="1" applyFill="1" applyBorder="1" applyAlignment="1">
      <alignment horizontal="center" vertical="center" wrapText="1"/>
    </xf>
    <xf numFmtId="0" fontId="24" fillId="5" borderId="60" xfId="2" applyFont="1" applyFill="1" applyBorder="1" applyAlignment="1">
      <alignment horizontal="center" vertical="center" wrapText="1"/>
    </xf>
    <xf numFmtId="0" fontId="24" fillId="5" borderId="20" xfId="2" applyFont="1" applyFill="1" applyBorder="1" applyAlignment="1">
      <alignment horizontal="center" vertical="center" wrapText="1"/>
    </xf>
    <xf numFmtId="0" fontId="8" fillId="0" borderId="68" xfId="2" applyFont="1" applyBorder="1" applyAlignment="1">
      <alignment horizontal="center" vertical="center" wrapText="1"/>
    </xf>
    <xf numFmtId="0" fontId="24" fillId="5" borderId="62" xfId="2" applyFont="1" applyFill="1" applyBorder="1" applyAlignment="1">
      <alignment horizontal="center" vertical="center" wrapText="1"/>
    </xf>
    <xf numFmtId="0" fontId="24" fillId="5" borderId="67" xfId="2" applyFont="1" applyFill="1" applyBorder="1" applyAlignment="1">
      <alignment horizontal="center" vertical="center" wrapText="1"/>
    </xf>
    <xf numFmtId="0" fontId="20" fillId="0" borderId="62" xfId="2" applyFont="1" applyBorder="1" applyAlignment="1">
      <alignment horizontal="center" vertical="center" wrapText="1"/>
    </xf>
    <xf numFmtId="0" fontId="8" fillId="0" borderId="62" xfId="2" applyFont="1" applyBorder="1" applyAlignment="1">
      <alignment horizontal="center" vertical="center" wrapText="1"/>
    </xf>
    <xf numFmtId="0" fontId="8" fillId="4" borderId="62" xfId="2" applyFont="1" applyFill="1" applyBorder="1" applyAlignment="1">
      <alignment horizontal="left" vertical="center" wrapText="1"/>
    </xf>
    <xf numFmtId="0" fontId="24" fillId="5" borderId="69" xfId="2" applyFont="1" applyFill="1" applyBorder="1" applyAlignment="1">
      <alignment horizontal="center" vertical="center" wrapText="1"/>
    </xf>
    <xf numFmtId="0" fontId="8" fillId="4" borderId="69" xfId="2" applyFont="1" applyFill="1" applyBorder="1" applyAlignment="1">
      <alignment horizontal="left" vertical="center" wrapText="1"/>
    </xf>
    <xf numFmtId="0" fontId="20" fillId="0" borderId="69" xfId="2" applyFont="1" applyBorder="1" applyAlignment="1">
      <alignment horizontal="center" vertical="center" wrapText="1"/>
    </xf>
    <xf numFmtId="0" fontId="8" fillId="0" borderId="69" xfId="2" applyFont="1" applyBorder="1" applyAlignment="1">
      <alignment horizontal="center" vertical="center" wrapText="1"/>
    </xf>
    <xf numFmtId="0" fontId="16" fillId="0" borderId="6" xfId="2" applyFont="1" applyBorder="1" applyAlignment="1">
      <alignment horizontal="center" vertical="center" wrapText="1"/>
    </xf>
    <xf numFmtId="0" fontId="8" fillId="0" borderId="66" xfId="2" applyFont="1" applyBorder="1"/>
    <xf numFmtId="0" fontId="8" fillId="0" borderId="64" xfId="2" applyFont="1" applyBorder="1"/>
    <xf numFmtId="14" fontId="8" fillId="0" borderId="62" xfId="2" applyNumberFormat="1" applyFont="1" applyBorder="1"/>
    <xf numFmtId="14" fontId="8" fillId="0" borderId="64" xfId="2" applyNumberFormat="1" applyFont="1" applyBorder="1"/>
    <xf numFmtId="0" fontId="13" fillId="5" borderId="26" xfId="2" applyFont="1" applyFill="1" applyBorder="1" applyAlignment="1">
      <alignment horizontal="right" vertical="center" wrapText="1"/>
    </xf>
    <xf numFmtId="0" fontId="8" fillId="0" borderId="67" xfId="2" applyFont="1" applyBorder="1"/>
    <xf numFmtId="0" fontId="24" fillId="5" borderId="25" xfId="2" applyFont="1" applyFill="1" applyBorder="1" applyAlignment="1">
      <alignment horizontal="center" vertical="center" wrapText="1"/>
    </xf>
    <xf numFmtId="0" fontId="25" fillId="0" borderId="0" xfId="0" applyFont="1" applyAlignment="1">
      <alignment wrapText="1"/>
    </xf>
    <xf numFmtId="0" fontId="8" fillId="60" borderId="0" xfId="2" applyFont="1" applyFill="1" applyAlignment="1">
      <alignment horizontal="center" vertical="center" wrapText="1"/>
    </xf>
    <xf numFmtId="0" fontId="13" fillId="5" borderId="63" xfId="2" applyFont="1" applyFill="1" applyBorder="1" applyAlignment="1">
      <alignment horizontal="center" vertical="center" wrapText="1"/>
    </xf>
    <xf numFmtId="0" fontId="5" fillId="0" borderId="69" xfId="2" applyBorder="1" applyAlignment="1">
      <alignment vertical="center" wrapText="1"/>
    </xf>
    <xf numFmtId="0" fontId="5" fillId="0" borderId="68" xfId="2" applyBorder="1" applyAlignment="1">
      <alignment vertical="center" wrapText="1"/>
    </xf>
    <xf numFmtId="0" fontId="13" fillId="5" borderId="22" xfId="2" applyFont="1" applyFill="1" applyBorder="1" applyAlignment="1">
      <alignment horizontal="center" vertical="center" wrapText="1"/>
    </xf>
    <xf numFmtId="0" fontId="13" fillId="59" borderId="66" xfId="2" applyFont="1" applyFill="1" applyBorder="1" applyAlignment="1">
      <alignment horizontal="center" vertical="center" wrapText="1"/>
    </xf>
    <xf numFmtId="0" fontId="8" fillId="0" borderId="0" xfId="2" applyFont="1" applyAlignment="1">
      <alignment horizontal="center" vertical="center"/>
    </xf>
    <xf numFmtId="0" fontId="8" fillId="61" borderId="63" xfId="2" applyFont="1" applyFill="1" applyBorder="1" applyAlignment="1">
      <alignment horizontal="center" vertical="center" wrapText="1"/>
    </xf>
    <xf numFmtId="0" fontId="13" fillId="2" borderId="45" xfId="2" applyFont="1" applyFill="1" applyBorder="1" applyAlignment="1">
      <alignment vertical="center" wrapText="1"/>
    </xf>
    <xf numFmtId="0" fontId="15" fillId="4" borderId="60" xfId="2" applyFont="1" applyFill="1" applyBorder="1" applyAlignment="1">
      <alignment horizontal="right" vertical="center" wrapText="1"/>
    </xf>
    <xf numFmtId="0" fontId="15" fillId="4" borderId="63" xfId="2" applyFont="1" applyFill="1" applyBorder="1" applyAlignment="1">
      <alignment horizontal="right" vertical="center" wrapText="1"/>
    </xf>
    <xf numFmtId="0" fontId="15" fillId="4" borderId="67" xfId="2" applyFont="1" applyFill="1" applyBorder="1" applyAlignment="1">
      <alignment horizontal="right" vertical="center" wrapText="1"/>
    </xf>
    <xf numFmtId="0" fontId="15" fillId="4" borderId="68" xfId="2" applyFont="1" applyFill="1" applyBorder="1" applyAlignment="1">
      <alignment horizontal="right" vertical="center" wrapText="1"/>
    </xf>
    <xf numFmtId="0" fontId="15" fillId="4" borderId="62" xfId="2" applyFont="1" applyFill="1" applyBorder="1" applyAlignment="1">
      <alignment horizontal="right" vertical="center" wrapText="1"/>
    </xf>
    <xf numFmtId="0" fontId="15" fillId="4" borderId="71" xfId="2" applyFont="1" applyFill="1" applyBorder="1" applyAlignment="1">
      <alignment horizontal="right" vertical="center" wrapText="1"/>
    </xf>
    <xf numFmtId="0" fontId="15" fillId="4" borderId="69" xfId="2" applyFont="1" applyFill="1" applyBorder="1" applyAlignment="1">
      <alignment horizontal="right" vertical="center" wrapText="1"/>
    </xf>
    <xf numFmtId="0" fontId="16" fillId="0" borderId="20" xfId="2" applyFont="1" applyBorder="1" applyAlignment="1">
      <alignment horizontal="center" vertical="center" wrapText="1"/>
    </xf>
    <xf numFmtId="0" fontId="16" fillId="0" borderId="19" xfId="2" applyFont="1" applyBorder="1" applyAlignment="1">
      <alignment horizontal="center" vertical="center" wrapText="1"/>
    </xf>
    <xf numFmtId="0" fontId="16" fillId="0" borderId="28" xfId="2" applyFont="1" applyBorder="1" applyAlignment="1">
      <alignment horizontal="center" vertical="center" wrapText="1"/>
    </xf>
    <xf numFmtId="0" fontId="16" fillId="0" borderId="63" xfId="2" applyFont="1" applyBorder="1" applyAlignment="1">
      <alignment horizontal="center" vertical="center" wrapText="1"/>
    </xf>
    <xf numFmtId="0" fontId="16" fillId="0" borderId="62" xfId="2" applyFont="1" applyBorder="1" applyAlignment="1">
      <alignment horizontal="center" vertical="center" wrapText="1"/>
    </xf>
    <xf numFmtId="0" fontId="16" fillId="0" borderId="67" xfId="2" applyFont="1" applyBorder="1" applyAlignment="1">
      <alignment horizontal="center" vertical="center" wrapText="1"/>
    </xf>
    <xf numFmtId="0" fontId="16" fillId="0" borderId="69" xfId="2" applyFont="1" applyBorder="1" applyAlignment="1">
      <alignment horizontal="center" vertical="center" wrapText="1"/>
    </xf>
    <xf numFmtId="0" fontId="16" fillId="0" borderId="68" xfId="2" applyFont="1" applyBorder="1" applyAlignment="1">
      <alignment horizontal="center" vertical="center" wrapText="1"/>
    </xf>
    <xf numFmtId="0" fontId="13" fillId="2" borderId="60" xfId="2" applyFont="1" applyFill="1" applyBorder="1" applyAlignment="1">
      <alignment horizontal="center" vertical="center" wrapText="1"/>
    </xf>
    <xf numFmtId="0" fontId="16" fillId="0" borderId="0" xfId="2" applyFont="1" applyAlignment="1">
      <alignment horizontal="center" vertical="center" wrapText="1"/>
    </xf>
    <xf numFmtId="0" fontId="8" fillId="63" borderId="62" xfId="2" applyFont="1" applyFill="1" applyBorder="1" applyAlignment="1">
      <alignment horizontal="left" vertical="center" wrapText="1"/>
    </xf>
    <xf numFmtId="0" fontId="8" fillId="63" borderId="67" xfId="2" applyFont="1" applyFill="1" applyBorder="1" applyAlignment="1">
      <alignment horizontal="left" vertical="center" wrapText="1"/>
    </xf>
    <xf numFmtId="0" fontId="20" fillId="63" borderId="62" xfId="2" applyFont="1" applyFill="1" applyBorder="1" applyAlignment="1">
      <alignment horizontal="center" vertical="center" wrapText="1"/>
    </xf>
    <xf numFmtId="0" fontId="8" fillId="63" borderId="62" xfId="2" applyFont="1" applyFill="1" applyBorder="1" applyAlignment="1">
      <alignment horizontal="center" vertical="center" wrapText="1"/>
    </xf>
    <xf numFmtId="0" fontId="20" fillId="63" borderId="67" xfId="2" applyFont="1" applyFill="1" applyBorder="1" applyAlignment="1">
      <alignment horizontal="center" vertical="center" wrapText="1"/>
    </xf>
    <xf numFmtId="0" fontId="8" fillId="63" borderId="67" xfId="2" applyFont="1" applyFill="1" applyBorder="1" applyAlignment="1">
      <alignment horizontal="center" vertical="center" wrapText="1"/>
    </xf>
    <xf numFmtId="0" fontId="22" fillId="2" borderId="60" xfId="2" applyFont="1" applyFill="1" applyBorder="1" applyAlignment="1">
      <alignment horizontal="center" vertical="center" wrapText="1"/>
    </xf>
    <xf numFmtId="14" fontId="8" fillId="0" borderId="66" xfId="2" applyNumberFormat="1" applyFont="1" applyBorder="1"/>
    <xf numFmtId="14" fontId="8" fillId="0" borderId="67" xfId="2" applyNumberFormat="1" applyFont="1" applyBorder="1"/>
    <xf numFmtId="0" fontId="13" fillId="2" borderId="26" xfId="2" applyFont="1" applyFill="1" applyBorder="1" applyAlignment="1">
      <alignment horizontal="center" vertical="center" wrapText="1"/>
    </xf>
    <xf numFmtId="0" fontId="8" fillId="61" borderId="61" xfId="2" quotePrefix="1" applyFont="1" applyFill="1" applyBorder="1" applyAlignment="1">
      <alignment horizontal="left" vertical="center" wrapText="1"/>
    </xf>
    <xf numFmtId="0" fontId="13" fillId="5" borderId="66" xfId="2" applyFont="1" applyFill="1" applyBorder="1" applyAlignment="1">
      <alignment horizontal="center" vertical="center" wrapText="1"/>
    </xf>
    <xf numFmtId="0" fontId="13" fillId="2" borderId="25" xfId="2" applyFont="1" applyFill="1" applyBorder="1" applyAlignment="1">
      <alignment horizontal="center" vertical="center" wrapText="1"/>
    </xf>
    <xf numFmtId="0" fontId="13" fillId="2" borderId="45" xfId="2" applyFont="1" applyFill="1" applyBorder="1" applyAlignment="1">
      <alignment horizontal="center" vertical="center" wrapText="1"/>
    </xf>
    <xf numFmtId="0" fontId="8" fillId="0" borderId="3" xfId="2" applyFont="1" applyBorder="1" applyAlignment="1">
      <alignment horizontal="left" vertical="center" wrapText="1"/>
    </xf>
    <xf numFmtId="0" fontId="29" fillId="67" borderId="43" xfId="5" applyFont="1" applyFill="1" applyBorder="1" applyAlignment="1">
      <alignment horizontal="center" vertical="center" wrapText="1"/>
    </xf>
    <xf numFmtId="0" fontId="29" fillId="67" borderId="43" xfId="5" applyFont="1" applyFill="1" applyBorder="1" applyAlignment="1">
      <alignment vertical="center" wrapText="1"/>
    </xf>
    <xf numFmtId="0" fontId="28" fillId="64" borderId="43" xfId="5" applyFont="1" applyFill="1" applyBorder="1" applyAlignment="1">
      <alignment horizontal="center" vertical="center" wrapText="1"/>
    </xf>
    <xf numFmtId="0" fontId="28" fillId="64" borderId="43" xfId="5" applyFont="1" applyFill="1" applyBorder="1" applyAlignment="1">
      <alignment vertical="center" wrapText="1"/>
    </xf>
    <xf numFmtId="0" fontId="29" fillId="66" borderId="43" xfId="5" applyFont="1" applyFill="1" applyBorder="1" applyAlignment="1">
      <alignment horizontal="center" vertical="center" wrapText="1"/>
    </xf>
    <xf numFmtId="0" fontId="31" fillId="69" borderId="43" xfId="0" applyFont="1" applyFill="1" applyBorder="1" applyAlignment="1">
      <alignment horizontal="center" vertical="center" wrapText="1"/>
    </xf>
    <xf numFmtId="0" fontId="28" fillId="64" borderId="43" xfId="5" applyFont="1" applyFill="1" applyBorder="1" applyAlignment="1">
      <alignment horizontal="left" vertical="center" wrapText="1"/>
    </xf>
    <xf numFmtId="0" fontId="30" fillId="68" borderId="43" xfId="5" applyFont="1" applyFill="1" applyBorder="1" applyAlignment="1">
      <alignment horizontal="center" vertical="center" wrapText="1"/>
    </xf>
    <xf numFmtId="0" fontId="32" fillId="68" borderId="43" xfId="5" applyFont="1" applyFill="1" applyBorder="1" applyAlignment="1">
      <alignment horizontal="right" vertical="center" wrapText="1"/>
    </xf>
    <xf numFmtId="0" fontId="33" fillId="65" borderId="43" xfId="5" applyFont="1" applyFill="1" applyBorder="1" applyAlignment="1">
      <alignment vertical="center" wrapText="1"/>
    </xf>
    <xf numFmtId="0" fontId="33" fillId="65" borderId="43" xfId="5" applyFont="1" applyFill="1" applyBorder="1" applyAlignment="1">
      <alignment horizontal="center" vertical="center" wrapText="1"/>
    </xf>
    <xf numFmtId="0" fontId="34" fillId="65" borderId="43" xfId="5" applyFont="1" applyFill="1" applyBorder="1" applyAlignment="1">
      <alignment horizontal="center" vertical="center" wrapText="1"/>
    </xf>
    <xf numFmtId="0" fontId="35" fillId="0" borderId="29" xfId="2" applyFont="1" applyBorder="1" applyAlignment="1">
      <alignment horizontal="center" vertical="center" wrapText="1"/>
    </xf>
    <xf numFmtId="0" fontId="35" fillId="0" borderId="53" xfId="2" applyFont="1" applyBorder="1" applyAlignment="1">
      <alignment horizontal="center" vertical="center" wrapText="1"/>
    </xf>
    <xf numFmtId="0" fontId="35" fillId="0" borderId="6" xfId="2" applyFont="1" applyBorder="1" applyAlignment="1">
      <alignment horizontal="center" vertical="center" wrapText="1"/>
    </xf>
    <xf numFmtId="0" fontId="20" fillId="0" borderId="0" xfId="2" applyFont="1" applyAlignment="1">
      <alignment horizontal="center" vertical="center" wrapText="1"/>
    </xf>
    <xf numFmtId="0" fontId="13" fillId="66" borderId="43" xfId="5" applyFont="1" applyFill="1" applyBorder="1" applyAlignment="1">
      <alignment horizontal="center" vertical="center" wrapText="1"/>
    </xf>
    <xf numFmtId="0" fontId="28" fillId="64" borderId="54" xfId="5" applyFont="1" applyFill="1" applyBorder="1" applyAlignment="1">
      <alignment horizontal="left" vertical="center" wrapText="1"/>
    </xf>
    <xf numFmtId="0" fontId="8" fillId="0" borderId="43" xfId="2" applyFont="1" applyBorder="1" applyAlignment="1">
      <alignment vertical="center"/>
    </xf>
    <xf numFmtId="0" fontId="8" fillId="0" borderId="43" xfId="2" applyFont="1" applyBorder="1" applyAlignment="1">
      <alignment horizontal="left" vertical="center" wrapText="1"/>
    </xf>
    <xf numFmtId="0" fontId="8" fillId="0" borderId="42" xfId="2" applyFont="1" applyBorder="1" applyAlignment="1">
      <alignment vertical="center"/>
    </xf>
    <xf numFmtId="0" fontId="8" fillId="0" borderId="13" xfId="2" applyFont="1" applyBorder="1" applyAlignment="1">
      <alignment horizontal="left" vertical="center" wrapText="1"/>
    </xf>
    <xf numFmtId="0" fontId="8" fillId="0" borderId="12" xfId="2" applyFont="1" applyBorder="1" applyAlignment="1">
      <alignment horizontal="left" vertical="center" wrapText="1"/>
    </xf>
    <xf numFmtId="0" fontId="8" fillId="0" borderId="14" xfId="2" applyFont="1" applyBorder="1" applyAlignment="1">
      <alignment horizontal="left" vertical="center" wrapText="1"/>
    </xf>
    <xf numFmtId="0" fontId="8" fillId="0" borderId="3" xfId="2" applyFont="1" applyBorder="1" applyAlignment="1">
      <alignment vertical="center"/>
    </xf>
    <xf numFmtId="0" fontId="8" fillId="0" borderId="35" xfId="2" applyFont="1" applyBorder="1" applyAlignment="1">
      <alignment horizontal="left" vertical="center" wrapText="1"/>
    </xf>
    <xf numFmtId="0" fontId="8" fillId="0" borderId="42" xfId="2" applyFont="1" applyBorder="1" applyAlignment="1">
      <alignment horizontal="left" vertical="center" wrapText="1"/>
    </xf>
    <xf numFmtId="0" fontId="8" fillId="0" borderId="73" xfId="2" applyFont="1" applyBorder="1" applyAlignment="1">
      <alignment horizontal="left" vertical="center" wrapText="1"/>
    </xf>
    <xf numFmtId="0" fontId="28" fillId="64" borderId="56" xfId="5" applyFont="1" applyFill="1" applyBorder="1" applyAlignment="1">
      <alignment horizontal="center" vertical="center" wrapText="1"/>
    </xf>
    <xf numFmtId="0" fontId="28" fillId="64" borderId="12" xfId="5" applyFont="1" applyFill="1" applyBorder="1" applyAlignment="1">
      <alignment horizontal="center" vertical="center" wrapText="1"/>
    </xf>
    <xf numFmtId="0" fontId="28" fillId="64" borderId="72" xfId="5" applyFont="1" applyFill="1" applyBorder="1" applyAlignment="1">
      <alignment horizontal="center" vertical="center" wrapText="1"/>
    </xf>
    <xf numFmtId="0" fontId="28" fillId="64" borderId="14" xfId="5" applyFont="1" applyFill="1" applyBorder="1" applyAlignment="1">
      <alignment horizontal="center" vertical="center" wrapText="1"/>
    </xf>
    <xf numFmtId="14" fontId="28" fillId="64" borderId="43" xfId="5" applyNumberFormat="1" applyFont="1" applyFill="1" applyBorder="1" applyAlignment="1">
      <alignment horizontal="center" vertical="center" wrapText="1"/>
    </xf>
    <xf numFmtId="14" fontId="28" fillId="64" borderId="73" xfId="5" applyNumberFormat="1" applyFont="1" applyFill="1" applyBorder="1" applyAlignment="1">
      <alignment horizontal="center" vertical="center" wrapText="1"/>
    </xf>
    <xf numFmtId="0" fontId="8" fillId="61" borderId="63" xfId="2" quotePrefix="1" applyFont="1" applyFill="1" applyBorder="1" applyAlignment="1">
      <alignment horizontal="center" vertical="center" wrapText="1"/>
    </xf>
    <xf numFmtId="0" fontId="15" fillId="4" borderId="64" xfId="2" applyFont="1" applyFill="1" applyBorder="1" applyAlignment="1">
      <alignment horizontal="right" vertical="center" wrapText="1"/>
    </xf>
    <xf numFmtId="0" fontId="11" fillId="2" borderId="20" xfId="2" applyFont="1" applyFill="1" applyBorder="1" applyAlignment="1">
      <alignment horizontal="center" vertical="center" wrapText="1"/>
    </xf>
    <xf numFmtId="0" fontId="24" fillId="2" borderId="60" xfId="0" applyFont="1" applyFill="1" applyBorder="1" applyAlignment="1">
      <alignment horizontal="center" vertical="center"/>
    </xf>
    <xf numFmtId="0" fontId="24" fillId="2" borderId="45" xfId="0" applyFont="1" applyFill="1" applyBorder="1" applyAlignment="1">
      <alignment horizontal="center" vertical="center"/>
    </xf>
    <xf numFmtId="0" fontId="24" fillId="2" borderId="60" xfId="0" applyFont="1" applyFill="1" applyBorder="1" applyAlignment="1">
      <alignment horizontal="center" vertical="center" wrapText="1"/>
    </xf>
    <xf numFmtId="0" fontId="8" fillId="0" borderId="63" xfId="0" applyFont="1" applyBorder="1" applyAlignment="1">
      <alignment horizontal="center" vertical="center"/>
    </xf>
    <xf numFmtId="0" fontId="8" fillId="0" borderId="61" xfId="0" applyFont="1" applyBorder="1" applyAlignment="1">
      <alignment horizontal="left" vertical="center" wrapText="1"/>
    </xf>
    <xf numFmtId="14" fontId="8" fillId="0" borderId="63" xfId="0" applyNumberFormat="1" applyFont="1" applyBorder="1" applyAlignment="1">
      <alignment horizontal="center" vertical="center"/>
    </xf>
    <xf numFmtId="0" fontId="8" fillId="0" borderId="64" xfId="0" applyFont="1" applyBorder="1" applyAlignment="1">
      <alignment horizontal="center" vertical="center"/>
    </xf>
    <xf numFmtId="14" fontId="8" fillId="0" borderId="62" xfId="0" applyNumberFormat="1" applyFont="1" applyBorder="1" applyAlignment="1">
      <alignment horizontal="center" vertical="center"/>
    </xf>
    <xf numFmtId="0" fontId="8" fillId="0" borderId="54" xfId="0" applyFont="1" applyBorder="1" applyAlignment="1">
      <alignment horizontal="left" vertical="center" wrapText="1"/>
    </xf>
    <xf numFmtId="0" fontId="8" fillId="0" borderId="62" xfId="0" applyFont="1" applyBorder="1" applyAlignment="1">
      <alignment horizontal="center" vertical="center"/>
    </xf>
    <xf numFmtId="14" fontId="8" fillId="0" borderId="64" xfId="0" applyNumberFormat="1" applyFont="1" applyBorder="1" applyAlignment="1">
      <alignment horizontal="center" vertical="center"/>
    </xf>
    <xf numFmtId="0" fontId="35" fillId="0" borderId="43" xfId="5" applyFont="1" applyBorder="1" applyAlignment="1">
      <alignment vertical="center" wrapText="1"/>
    </xf>
    <xf numFmtId="0" fontId="35" fillId="0" borderId="43" xfId="5" applyFont="1" applyBorder="1" applyAlignment="1">
      <alignment horizontal="center" vertical="center" wrapText="1"/>
    </xf>
    <xf numFmtId="0" fontId="8" fillId="0" borderId="13" xfId="2" applyFont="1" applyBorder="1" applyAlignment="1">
      <alignment horizontal="center" vertical="center" wrapText="1"/>
    </xf>
    <xf numFmtId="0" fontId="8" fillId="0" borderId="14" xfId="2" applyFont="1" applyBorder="1" applyAlignment="1">
      <alignment horizontal="center" vertical="center" wrapText="1"/>
    </xf>
    <xf numFmtId="0" fontId="8" fillId="61" borderId="13" xfId="2" applyFont="1" applyFill="1" applyBorder="1" applyAlignment="1">
      <alignment horizontal="center" vertical="center" wrapText="1"/>
    </xf>
    <xf numFmtId="0" fontId="8" fillId="61" borderId="12" xfId="2" applyFont="1" applyFill="1" applyBorder="1" applyAlignment="1">
      <alignment horizontal="center" vertical="center" wrapText="1"/>
    </xf>
    <xf numFmtId="0" fontId="8" fillId="61" borderId="27" xfId="2" applyFont="1" applyFill="1" applyBorder="1" applyAlignment="1">
      <alignment horizontal="center" vertical="center" wrapText="1"/>
    </xf>
    <xf numFmtId="0" fontId="13" fillId="5" borderId="25" xfId="2" applyFont="1" applyFill="1" applyBorder="1" applyAlignment="1">
      <alignment horizontal="center" vertical="center" wrapText="1"/>
    </xf>
    <xf numFmtId="0" fontId="15" fillId="4" borderId="44" xfId="2" applyFont="1" applyFill="1" applyBorder="1" applyAlignment="1">
      <alignment horizontal="left" vertical="center" wrapText="1"/>
    </xf>
    <xf numFmtId="0" fontId="15" fillId="4" borderId="54" xfId="2" applyFont="1" applyFill="1" applyBorder="1" applyAlignment="1">
      <alignment horizontal="left" vertical="center" wrapText="1"/>
    </xf>
    <xf numFmtId="0" fontId="15" fillId="4" borderId="61" xfId="2" applyFont="1" applyFill="1" applyBorder="1" applyAlignment="1">
      <alignment horizontal="left" vertical="center" wrapText="1"/>
    </xf>
    <xf numFmtId="0" fontId="15" fillId="4" borderId="65" xfId="2" applyFont="1" applyFill="1" applyBorder="1" applyAlignment="1">
      <alignment horizontal="left" vertical="center" wrapText="1"/>
    </xf>
    <xf numFmtId="0" fontId="13" fillId="5" borderId="45" xfId="2" applyFont="1" applyFill="1" applyBorder="1" applyAlignment="1">
      <alignment horizontal="center" vertical="center" wrapText="1"/>
    </xf>
    <xf numFmtId="0" fontId="22" fillId="0" borderId="40" xfId="2" applyFont="1" applyBorder="1" applyAlignment="1">
      <alignment horizontal="center" vertical="center" wrapText="1"/>
    </xf>
    <xf numFmtId="14" fontId="8" fillId="0" borderId="61" xfId="0" applyNumberFormat="1" applyFont="1" applyBorder="1" applyAlignment="1">
      <alignment horizontal="center" vertical="center"/>
    </xf>
    <xf numFmtId="14" fontId="8" fillId="0" borderId="54" xfId="0" applyNumberFormat="1" applyFont="1" applyBorder="1" applyAlignment="1">
      <alignment horizontal="center" vertical="center"/>
    </xf>
    <xf numFmtId="14" fontId="8" fillId="0" borderId="25" xfId="0" applyNumberFormat="1" applyFont="1" applyBorder="1" applyAlignment="1">
      <alignment horizontal="center" vertical="center"/>
    </xf>
    <xf numFmtId="0" fontId="8" fillId="0" borderId="25" xfId="0" applyFont="1" applyBorder="1" applyAlignment="1">
      <alignment vertical="center" wrapText="1"/>
    </xf>
    <xf numFmtId="0" fontId="8" fillId="0" borderId="54" xfId="0" applyFont="1" applyBorder="1" applyAlignment="1">
      <alignment vertical="center" wrapText="1"/>
    </xf>
    <xf numFmtId="0" fontId="8" fillId="0" borderId="61" xfId="0" applyFont="1" applyBorder="1" applyAlignment="1">
      <alignment vertical="center" wrapText="1"/>
    </xf>
    <xf numFmtId="0" fontId="8" fillId="0" borderId="54" xfId="0" applyFont="1" applyBorder="1" applyAlignment="1">
      <alignment wrapText="1"/>
    </xf>
    <xf numFmtId="0" fontId="8" fillId="0" borderId="25" xfId="0" applyFont="1" applyBorder="1" applyAlignment="1">
      <alignment wrapText="1"/>
    </xf>
    <xf numFmtId="0" fontId="0" fillId="0" borderId="0" xfId="0" applyAlignment="1">
      <alignment wrapText="1"/>
    </xf>
    <xf numFmtId="0" fontId="24" fillId="2" borderId="45" xfId="0" applyFont="1" applyFill="1" applyBorder="1" applyAlignment="1">
      <alignment vertical="center" wrapText="1"/>
    </xf>
    <xf numFmtId="0" fontId="27" fillId="0" borderId="0" xfId="2" applyFont="1" applyAlignment="1">
      <alignment vertical="center"/>
    </xf>
    <xf numFmtId="0" fontId="8" fillId="0" borderId="61" xfId="0" applyFont="1" applyBorder="1" applyAlignment="1">
      <alignment horizontal="center" vertical="center"/>
    </xf>
    <xf numFmtId="0" fontId="8" fillId="0" borderId="25" xfId="0" applyFont="1" applyBorder="1" applyAlignment="1">
      <alignment horizontal="center" vertical="center"/>
    </xf>
    <xf numFmtId="0" fontId="8" fillId="0" borderId="54" xfId="0" applyFont="1" applyBorder="1" applyAlignment="1">
      <alignment horizontal="center" vertical="center"/>
    </xf>
    <xf numFmtId="0" fontId="0" fillId="70" borderId="63" xfId="0" applyFill="1" applyBorder="1"/>
    <xf numFmtId="0" fontId="0" fillId="70" borderId="62" xfId="0" applyFill="1" applyBorder="1"/>
    <xf numFmtId="0" fontId="24" fillId="57" borderId="47" xfId="2" applyFont="1" applyFill="1" applyBorder="1" applyAlignment="1">
      <alignment horizontal="center" vertical="center"/>
    </xf>
    <xf numFmtId="0" fontId="6" fillId="0" borderId="54" xfId="1" applyBorder="1" applyAlignment="1" applyProtection="1">
      <alignment horizontal="left" vertical="center" wrapText="1"/>
    </xf>
    <xf numFmtId="0" fontId="24" fillId="2" borderId="25" xfId="2" applyFont="1" applyFill="1" applyBorder="1" applyAlignment="1">
      <alignment horizontal="center" vertical="center" textRotation="90" wrapText="1"/>
    </xf>
    <xf numFmtId="0" fontId="28" fillId="0" borderId="0" xfId="5" applyFont="1" applyAlignment="1">
      <alignment vertical="center" wrapText="1"/>
    </xf>
    <xf numFmtId="0" fontId="30" fillId="0" borderId="0" xfId="5" applyFont="1" applyAlignment="1">
      <alignment vertical="center" wrapText="1"/>
    </xf>
    <xf numFmtId="0" fontId="24" fillId="2" borderId="45" xfId="2" applyFont="1" applyFill="1" applyBorder="1" applyAlignment="1">
      <alignment horizontal="center" vertical="center" textRotation="90" wrapText="1"/>
    </xf>
    <xf numFmtId="0" fontId="5" fillId="0" borderId="0" xfId="0" quotePrefix="1" applyFont="1" applyAlignment="1">
      <alignment wrapText="1"/>
    </xf>
    <xf numFmtId="0" fontId="8" fillId="0" borderId="66" xfId="2" applyFont="1" applyBorder="1" applyAlignment="1">
      <alignment horizontal="center" vertical="center" wrapText="1"/>
    </xf>
    <xf numFmtId="0" fontId="8" fillId="72" borderId="60" xfId="2" applyFont="1" applyFill="1" applyBorder="1" applyAlignment="1">
      <alignment horizontal="center" vertical="center" wrapText="1"/>
    </xf>
    <xf numFmtId="0" fontId="28" fillId="65" borderId="60" xfId="5" quotePrefix="1" applyFont="1" applyFill="1" applyBorder="1" applyAlignment="1">
      <alignment horizontal="center" vertical="center" wrapText="1"/>
    </xf>
    <xf numFmtId="0" fontId="42" fillId="74" borderId="60" xfId="1" applyFont="1" applyFill="1" applyBorder="1" applyAlignment="1" applyProtection="1">
      <alignment horizontal="center" vertical="center" wrapText="1"/>
    </xf>
    <xf numFmtId="0" fontId="42" fillId="73" borderId="60" xfId="1" applyFont="1" applyFill="1" applyBorder="1" applyAlignment="1" applyProtection="1">
      <alignment horizontal="center" vertical="center" wrapText="1"/>
    </xf>
    <xf numFmtId="0" fontId="42" fillId="0" borderId="60" xfId="1" applyFont="1" applyBorder="1" applyAlignment="1" applyProtection="1">
      <alignment horizontal="center"/>
    </xf>
    <xf numFmtId="0" fontId="14" fillId="2" borderId="45" xfId="2" applyFont="1" applyFill="1" applyBorder="1" applyAlignment="1">
      <alignment horizontal="center" vertical="center" wrapText="1"/>
    </xf>
    <xf numFmtId="0" fontId="37" fillId="2" borderId="45" xfId="2" applyFont="1" applyFill="1" applyBorder="1" applyAlignment="1">
      <alignment horizontal="center" vertical="center" wrapText="1"/>
    </xf>
    <xf numFmtId="0" fontId="28" fillId="64" borderId="56" xfId="5" applyFont="1" applyFill="1" applyBorder="1" applyAlignment="1">
      <alignment horizontal="left" vertical="center" wrapText="1"/>
    </xf>
    <xf numFmtId="0" fontId="28" fillId="64" borderId="62" xfId="5" applyFont="1" applyFill="1" applyBorder="1" applyAlignment="1">
      <alignment horizontal="left" vertical="center" wrapText="1"/>
    </xf>
    <xf numFmtId="0" fontId="23" fillId="2" borderId="45" xfId="2" applyFont="1" applyFill="1" applyBorder="1" applyAlignment="1">
      <alignment horizontal="center" vertical="center" wrapText="1"/>
    </xf>
    <xf numFmtId="0" fontId="28" fillId="64" borderId="42" xfId="5" applyFont="1" applyFill="1" applyBorder="1" applyAlignment="1">
      <alignment horizontal="left" vertical="center" wrapText="1"/>
    </xf>
    <xf numFmtId="14" fontId="28" fillId="64" borderId="13" xfId="5" applyNumberFormat="1" applyFont="1" applyFill="1" applyBorder="1" applyAlignment="1">
      <alignment horizontal="left" vertical="center" wrapText="1"/>
    </xf>
    <xf numFmtId="14" fontId="28" fillId="64" borderId="12" xfId="5" applyNumberFormat="1" applyFont="1" applyFill="1" applyBorder="1" applyAlignment="1">
      <alignment horizontal="left" vertical="center" wrapText="1"/>
    </xf>
    <xf numFmtId="0" fontId="28" fillId="64" borderId="73" xfId="5" applyFont="1" applyFill="1" applyBorder="1" applyAlignment="1">
      <alignment horizontal="left" vertical="center" wrapText="1"/>
    </xf>
    <xf numFmtId="14" fontId="28" fillId="64" borderId="14" xfId="5" applyNumberFormat="1" applyFont="1" applyFill="1" applyBorder="1" applyAlignment="1">
      <alignment horizontal="left" vertical="center" wrapText="1"/>
    </xf>
    <xf numFmtId="0" fontId="15" fillId="62" borderId="42" xfId="2" applyFont="1" applyFill="1" applyBorder="1" applyAlignment="1">
      <alignment horizontal="center" vertical="center"/>
    </xf>
    <xf numFmtId="0" fontId="15" fillId="62" borderId="43" xfId="2" applyFont="1" applyFill="1" applyBorder="1" applyAlignment="1">
      <alignment horizontal="center" vertical="center"/>
    </xf>
    <xf numFmtId="0" fontId="15" fillId="62" borderId="3" xfId="2" applyFont="1" applyFill="1" applyBorder="1" applyAlignment="1">
      <alignment horizontal="center" vertical="center"/>
    </xf>
    <xf numFmtId="0" fontId="15" fillId="4" borderId="42" xfId="2" applyFont="1" applyFill="1" applyBorder="1" applyAlignment="1">
      <alignment horizontal="center" vertical="center" wrapText="1"/>
    </xf>
    <xf numFmtId="0" fontId="15" fillId="4" borderId="43" xfId="2" applyFont="1" applyFill="1" applyBorder="1" applyAlignment="1">
      <alignment horizontal="center" vertical="center" wrapText="1"/>
    </xf>
    <xf numFmtId="0" fontId="15" fillId="4" borderId="3" xfId="2" applyFont="1" applyFill="1" applyBorder="1" applyAlignment="1">
      <alignment horizontal="center" vertical="center" wrapText="1"/>
    </xf>
    <xf numFmtId="0" fontId="15" fillId="4" borderId="73" xfId="2" applyFont="1" applyFill="1" applyBorder="1" applyAlignment="1">
      <alignment horizontal="center" vertical="center" wrapText="1"/>
    </xf>
    <xf numFmtId="0" fontId="9" fillId="4" borderId="63" xfId="2" applyFont="1" applyFill="1" applyBorder="1" applyAlignment="1">
      <alignment horizontal="right" vertical="center" wrapText="1"/>
    </xf>
    <xf numFmtId="0" fontId="9" fillId="4" borderId="26" xfId="2" applyFont="1" applyFill="1" applyBorder="1" applyAlignment="1">
      <alignment horizontal="right" vertical="center" wrapText="1"/>
    </xf>
    <xf numFmtId="0" fontId="8" fillId="61" borderId="24" xfId="2" quotePrefix="1" applyFont="1" applyFill="1" applyBorder="1" applyAlignment="1">
      <alignment vertical="center" wrapText="1"/>
    </xf>
    <xf numFmtId="0" fontId="8" fillId="61" borderId="45" xfId="2" quotePrefix="1" applyFont="1" applyFill="1" applyBorder="1" applyAlignment="1">
      <alignment vertical="center" wrapText="1"/>
    </xf>
    <xf numFmtId="0" fontId="20" fillId="0" borderId="45" xfId="2" applyFont="1" applyBorder="1" applyAlignment="1">
      <alignment vertical="center" wrapText="1"/>
    </xf>
    <xf numFmtId="0" fontId="8" fillId="0" borderId="65" xfId="0" quotePrefix="1" applyFont="1" applyBorder="1" applyAlignment="1">
      <alignment vertical="center" wrapText="1"/>
    </xf>
    <xf numFmtId="0" fontId="8" fillId="61" borderId="25" xfId="2" quotePrefix="1" applyFont="1" applyFill="1" applyBorder="1" applyAlignment="1">
      <alignment vertical="center" wrapText="1"/>
    </xf>
    <xf numFmtId="0" fontId="8" fillId="0" borderId="45" xfId="0" applyFont="1" applyBorder="1" applyAlignment="1">
      <alignment vertical="center" wrapText="1"/>
    </xf>
    <xf numFmtId="0" fontId="39" fillId="61" borderId="66" xfId="2" quotePrefix="1" applyFont="1" applyFill="1" applyBorder="1" applyAlignment="1">
      <alignment horizontal="center" vertical="center" wrapText="1"/>
    </xf>
    <xf numFmtId="0" fontId="16" fillId="0" borderId="51" xfId="2" applyFont="1" applyBorder="1" applyAlignment="1">
      <alignment horizontal="left" vertical="center" wrapText="1"/>
    </xf>
    <xf numFmtId="0" fontId="13" fillId="2" borderId="47" xfId="2" applyFont="1" applyFill="1" applyBorder="1" applyAlignment="1">
      <alignment horizontal="center" vertical="center" wrapText="1"/>
    </xf>
    <xf numFmtId="0" fontId="13" fillId="2" borderId="24" xfId="2" applyFont="1" applyFill="1" applyBorder="1" applyAlignment="1">
      <alignment horizontal="center" vertical="center" wrapText="1"/>
    </xf>
    <xf numFmtId="0" fontId="8" fillId="0" borderId="57" xfId="2" quotePrefix="1" applyFont="1" applyBorder="1" applyAlignment="1">
      <alignment horizontal="left" vertical="center" wrapText="1"/>
    </xf>
    <xf numFmtId="0" fontId="8" fillId="0" borderId="56" xfId="2" quotePrefix="1" applyFont="1" applyBorder="1" applyAlignment="1">
      <alignment horizontal="left" vertical="center" wrapText="1"/>
    </xf>
    <xf numFmtId="0" fontId="8" fillId="0" borderId="72" xfId="2" quotePrefix="1" applyFont="1" applyBorder="1" applyAlignment="1">
      <alignment horizontal="left" vertical="center" wrapText="1"/>
    </xf>
    <xf numFmtId="0" fontId="8" fillId="61" borderId="14" xfId="2" applyFont="1" applyFill="1" applyBorder="1" applyAlignment="1">
      <alignment horizontal="center" vertical="center" wrapText="1"/>
    </xf>
    <xf numFmtId="0" fontId="28" fillId="0" borderId="58" xfId="5" applyFont="1" applyBorder="1" applyAlignment="1">
      <alignment horizontal="left" vertical="center" wrapText="1"/>
    </xf>
    <xf numFmtId="0" fontId="28" fillId="0" borderId="53" xfId="5" applyFont="1" applyBorder="1" applyAlignment="1">
      <alignment horizontal="left" vertical="center" wrapText="1"/>
    </xf>
    <xf numFmtId="0" fontId="28" fillId="0" borderId="59" xfId="5" applyFont="1" applyBorder="1" applyAlignment="1">
      <alignment horizontal="left" vertical="center" wrapText="1"/>
    </xf>
    <xf numFmtId="0" fontId="8" fillId="74" borderId="60" xfId="1" applyFont="1" applyFill="1" applyBorder="1" applyAlignment="1" applyProtection="1">
      <alignment horizontal="center" vertical="center" wrapText="1"/>
    </xf>
    <xf numFmtId="0" fontId="8" fillId="0" borderId="22" xfId="0" applyFont="1" applyBorder="1" applyAlignment="1">
      <alignment horizontal="left" vertical="center" wrapText="1"/>
    </xf>
    <xf numFmtId="0" fontId="8" fillId="0" borderId="0" xfId="0" applyFont="1" applyAlignment="1">
      <alignment horizontal="left" vertical="center" wrapText="1"/>
    </xf>
    <xf numFmtId="0" fontId="8" fillId="0" borderId="23" xfId="0" applyFont="1" applyBorder="1" applyAlignment="1">
      <alignment horizontal="left" vertical="center" wrapText="1"/>
    </xf>
    <xf numFmtId="0" fontId="24" fillId="2" borderId="66" xfId="0" applyFont="1" applyFill="1" applyBorder="1" applyAlignment="1">
      <alignment horizontal="center" vertical="center" wrapText="1"/>
    </xf>
    <xf numFmtId="0" fontId="8" fillId="0" borderId="67" xfId="0" applyFont="1" applyBorder="1" applyAlignment="1">
      <alignment horizontal="center" vertical="center"/>
    </xf>
    <xf numFmtId="0" fontId="14" fillId="2" borderId="60" xfId="2" applyFont="1" applyFill="1" applyBorder="1" applyAlignment="1">
      <alignment horizontal="center" vertical="center" wrapText="1"/>
    </xf>
    <xf numFmtId="0" fontId="13" fillId="2" borderId="68" xfId="2" applyFont="1" applyFill="1" applyBorder="1" applyAlignment="1">
      <alignment horizontal="center" vertical="center" wrapText="1"/>
    </xf>
    <xf numFmtId="0" fontId="13" fillId="67" borderId="63" xfId="5" applyFont="1" applyFill="1" applyBorder="1" applyAlignment="1">
      <alignment horizontal="center" vertical="center" wrapText="1"/>
    </xf>
    <xf numFmtId="0" fontId="28" fillId="64" borderId="62" xfId="5" applyFont="1" applyFill="1" applyBorder="1" applyAlignment="1">
      <alignment horizontal="center" vertical="center" wrapText="1"/>
    </xf>
    <xf numFmtId="0" fontId="13" fillId="67" borderId="69" xfId="5" applyFont="1" applyFill="1" applyBorder="1" applyAlignment="1">
      <alignment horizontal="center" vertical="center" wrapText="1"/>
    </xf>
    <xf numFmtId="0" fontId="11" fillId="2" borderId="60" xfId="2" applyFont="1" applyFill="1" applyBorder="1" applyAlignment="1">
      <alignment horizontal="center" vertical="center" wrapText="1"/>
    </xf>
    <xf numFmtId="0" fontId="46" fillId="69" borderId="62" xfId="0" applyFont="1" applyFill="1" applyBorder="1" applyAlignment="1">
      <alignment horizontal="center" vertical="center" wrapText="1"/>
    </xf>
    <xf numFmtId="0" fontId="46" fillId="69" borderId="67" xfId="0" applyFont="1" applyFill="1" applyBorder="1" applyAlignment="1">
      <alignment horizontal="center" vertical="center" wrapText="1"/>
    </xf>
    <xf numFmtId="0" fontId="28" fillId="64" borderId="26" xfId="5" applyFont="1" applyFill="1" applyBorder="1" applyAlignment="1">
      <alignment horizontal="center" vertical="center" wrapText="1"/>
    </xf>
    <xf numFmtId="0" fontId="28" fillId="64" borderId="63" xfId="5" applyFont="1" applyFill="1" applyBorder="1" applyAlignment="1">
      <alignment horizontal="center" vertical="center" wrapText="1"/>
    </xf>
    <xf numFmtId="0" fontId="46" fillId="69" borderId="62" xfId="0" quotePrefix="1" applyFont="1" applyFill="1" applyBorder="1" applyAlignment="1">
      <alignment horizontal="center" vertical="center" wrapText="1"/>
    </xf>
    <xf numFmtId="0" fontId="8" fillId="58" borderId="46" xfId="2" applyFont="1" applyFill="1" applyBorder="1"/>
    <xf numFmtId="0" fontId="39" fillId="61" borderId="60" xfId="2" quotePrefix="1" applyFont="1" applyFill="1" applyBorder="1" applyAlignment="1">
      <alignment horizontal="center" vertical="center" wrapText="1"/>
    </xf>
    <xf numFmtId="0" fontId="10" fillId="61" borderId="61" xfId="2" quotePrefix="1" applyFont="1" applyFill="1" applyBorder="1" applyAlignment="1">
      <alignment horizontal="center" vertical="center" wrapText="1"/>
    </xf>
    <xf numFmtId="0" fontId="14" fillId="2" borderId="20" xfId="2" applyFont="1" applyFill="1" applyBorder="1" applyAlignment="1">
      <alignment vertical="center" wrapText="1"/>
    </xf>
    <xf numFmtId="0" fontId="14" fillId="2" borderId="46" xfId="2" applyFont="1" applyFill="1" applyBorder="1" applyAlignment="1">
      <alignment vertical="center" wrapText="1"/>
    </xf>
    <xf numFmtId="0" fontId="10" fillId="61" borderId="63" xfId="2" quotePrefix="1" applyFont="1" applyFill="1" applyBorder="1" applyAlignment="1">
      <alignment horizontal="center" vertical="center" wrapText="1"/>
    </xf>
    <xf numFmtId="0" fontId="10" fillId="61" borderId="60" xfId="2" quotePrefix="1" applyFont="1" applyFill="1" applyBorder="1" applyAlignment="1">
      <alignment horizontal="center" vertical="center" wrapText="1"/>
    </xf>
    <xf numFmtId="0" fontId="13" fillId="3" borderId="60" xfId="2" applyFont="1" applyFill="1" applyBorder="1" applyAlignment="1">
      <alignment horizontal="center" vertical="center"/>
    </xf>
    <xf numFmtId="0" fontId="27" fillId="3" borderId="45" xfId="2" applyFont="1" applyFill="1" applyBorder="1" applyAlignment="1">
      <alignment horizontal="center" vertical="center"/>
    </xf>
    <xf numFmtId="0" fontId="33" fillId="0" borderId="0" xfId="5" applyFont="1" applyAlignment="1">
      <alignment vertical="center" wrapText="1"/>
    </xf>
    <xf numFmtId="0" fontId="29" fillId="0" borderId="0" xfId="5" applyFont="1" applyAlignment="1">
      <alignment vertical="center" wrapText="1"/>
    </xf>
    <xf numFmtId="0" fontId="31" fillId="0" borderId="0" xfId="0" applyFont="1" applyAlignment="1">
      <alignment vertical="center" wrapText="1"/>
    </xf>
    <xf numFmtId="0" fontId="9" fillId="58" borderId="60" xfId="2" applyFont="1" applyFill="1" applyBorder="1" applyAlignment="1">
      <alignment horizontal="left" vertical="center"/>
    </xf>
    <xf numFmtId="0" fontId="28" fillId="0" borderId="0" xfId="5" applyFont="1" applyAlignment="1">
      <alignment horizontal="center" vertical="center" wrapText="1"/>
    </xf>
    <xf numFmtId="0" fontId="33" fillId="0" borderId="0" xfId="5" applyFont="1" applyAlignment="1">
      <alignment horizontal="center" vertical="center" wrapText="1"/>
    </xf>
    <xf numFmtId="0" fontId="29" fillId="0" borderId="0" xfId="5" applyFont="1" applyAlignment="1">
      <alignment horizontal="center" vertical="center" wrapText="1"/>
    </xf>
    <xf numFmtId="0" fontId="30" fillId="0" borderId="0" xfId="5" applyFont="1" applyAlignment="1">
      <alignment horizontal="center" vertical="center" wrapText="1"/>
    </xf>
    <xf numFmtId="0" fontId="46" fillId="0" borderId="0" xfId="0" applyFont="1" applyAlignment="1">
      <alignment horizontal="center" vertical="center" wrapText="1"/>
    </xf>
    <xf numFmtId="0" fontId="22" fillId="0" borderId="47" xfId="2" applyFont="1" applyBorder="1" applyAlignment="1">
      <alignment horizontal="center" vertical="center" wrapText="1"/>
    </xf>
    <xf numFmtId="0" fontId="33" fillId="0" borderId="16" xfId="5" applyFont="1" applyBorder="1" applyAlignment="1">
      <alignment horizontal="center" vertical="center" wrapText="1"/>
    </xf>
    <xf numFmtId="0" fontId="34" fillId="0" borderId="16" xfId="5" applyFont="1" applyBorder="1" applyAlignment="1">
      <alignment horizontal="center" vertical="center" wrapText="1"/>
    </xf>
    <xf numFmtId="0" fontId="35" fillId="0" borderId="2" xfId="5" applyFont="1" applyBorder="1" applyAlignment="1">
      <alignment horizontal="center" vertical="center" wrapText="1"/>
    </xf>
    <xf numFmtId="0" fontId="35" fillId="0" borderId="16" xfId="5" applyFont="1" applyBorder="1" applyAlignment="1">
      <alignment horizontal="center" vertical="center" wrapText="1"/>
    </xf>
    <xf numFmtId="0" fontId="35" fillId="0" borderId="5" xfId="5" applyFont="1" applyBorder="1" applyAlignment="1">
      <alignment horizontal="center" vertical="center" wrapText="1"/>
    </xf>
    <xf numFmtId="0" fontId="23" fillId="0" borderId="47" xfId="2" applyFont="1" applyBorder="1" applyAlignment="1">
      <alignment horizontal="center" vertical="center" wrapText="1"/>
    </xf>
    <xf numFmtId="0" fontId="28" fillId="0" borderId="23" xfId="5" applyFont="1" applyBorder="1" applyAlignment="1">
      <alignment horizontal="center" vertical="center" wrapText="1"/>
    </xf>
    <xf numFmtId="0" fontId="35" fillId="0" borderId="0" xfId="5" applyFont="1" applyAlignment="1">
      <alignment horizontal="center" vertical="center" wrapText="1"/>
    </xf>
    <xf numFmtId="0" fontId="8" fillId="60" borderId="0" xfId="2" applyFont="1" applyFill="1"/>
    <xf numFmtId="0" fontId="8" fillId="75" borderId="0" xfId="2" applyFont="1" applyFill="1"/>
    <xf numFmtId="0" fontId="8" fillId="76" borderId="0" xfId="2" applyFont="1" applyFill="1"/>
    <xf numFmtId="0" fontId="15" fillId="4" borderId="54" xfId="2" applyFont="1" applyFill="1" applyBorder="1" applyAlignment="1">
      <alignment horizontal="right" vertical="center" wrapText="1"/>
    </xf>
    <xf numFmtId="0" fontId="15" fillId="4" borderId="61" xfId="2" applyFont="1" applyFill="1" applyBorder="1" applyAlignment="1">
      <alignment horizontal="right" vertical="center" wrapText="1"/>
    </xf>
    <xf numFmtId="0" fontId="15" fillId="4" borderId="65" xfId="2" applyFont="1" applyFill="1" applyBorder="1" applyAlignment="1">
      <alignment horizontal="right" vertical="center" wrapText="1"/>
    </xf>
    <xf numFmtId="0" fontId="15" fillId="4" borderId="44" xfId="2" applyFont="1" applyFill="1" applyBorder="1" applyAlignment="1">
      <alignment horizontal="right" vertical="center" wrapText="1"/>
    </xf>
    <xf numFmtId="0" fontId="13" fillId="5" borderId="20" xfId="2" applyFont="1" applyFill="1" applyBorder="1" applyAlignment="1">
      <alignment horizontal="right" vertical="center" wrapText="1"/>
    </xf>
    <xf numFmtId="0" fontId="14" fillId="2" borderId="47" xfId="2" applyFont="1" applyFill="1" applyBorder="1" applyAlignment="1">
      <alignment horizontal="center" vertical="center" wrapText="1"/>
    </xf>
    <xf numFmtId="0" fontId="8" fillId="0" borderId="38" xfId="2" applyFont="1" applyBorder="1"/>
    <xf numFmtId="0" fontId="8" fillId="0" borderId="69" xfId="2" applyFont="1" applyBorder="1" applyAlignment="1">
      <alignment vertical="center" wrapText="1"/>
    </xf>
    <xf numFmtId="0" fontId="13" fillId="2" borderId="38" xfId="2" applyFont="1" applyFill="1" applyBorder="1" applyAlignment="1">
      <alignment horizontal="center" vertical="center" wrapText="1"/>
    </xf>
    <xf numFmtId="0" fontId="31" fillId="0" borderId="0" xfId="0" applyFont="1" applyAlignment="1">
      <alignment horizontal="center" vertical="center" wrapText="1"/>
    </xf>
    <xf numFmtId="0" fontId="28" fillId="64" borderId="55" xfId="5" applyFont="1" applyFill="1" applyBorder="1" applyAlignment="1">
      <alignment horizontal="center" vertical="center" wrapText="1"/>
    </xf>
    <xf numFmtId="0" fontId="8" fillId="0" borderId="64" xfId="2" applyFont="1" applyBorder="1" applyAlignment="1">
      <alignment vertical="center" wrapText="1"/>
    </xf>
    <xf numFmtId="14" fontId="28" fillId="64" borderId="3" xfId="5" applyNumberFormat="1" applyFont="1" applyFill="1" applyBorder="1" applyAlignment="1">
      <alignment horizontal="center" vertical="center" wrapText="1"/>
    </xf>
    <xf numFmtId="0" fontId="28" fillId="64" borderId="35" xfId="5" applyFont="1" applyFill="1" applyBorder="1" applyAlignment="1">
      <alignment horizontal="center" vertical="center" wrapText="1"/>
    </xf>
    <xf numFmtId="0" fontId="13" fillId="5" borderId="19" xfId="2" applyFont="1" applyFill="1" applyBorder="1" applyAlignment="1">
      <alignment horizontal="right" vertical="center" wrapText="1"/>
    </xf>
    <xf numFmtId="0" fontId="13" fillId="5" borderId="0" xfId="2" applyFont="1" applyFill="1" applyAlignment="1">
      <alignment horizontal="right" vertical="center" wrapText="1"/>
    </xf>
    <xf numFmtId="0" fontId="45" fillId="0" borderId="0" xfId="1" applyFont="1" applyFill="1" applyBorder="1" applyAlignment="1" applyProtection="1">
      <alignment vertical="center" wrapText="1"/>
    </xf>
    <xf numFmtId="0" fontId="28" fillId="64" borderId="53" xfId="5" applyFont="1" applyFill="1" applyBorder="1" applyAlignment="1">
      <alignment horizontal="left" vertical="center" wrapText="1"/>
    </xf>
    <xf numFmtId="0" fontId="20" fillId="0" borderId="63" xfId="2" applyFont="1" applyBorder="1" applyAlignment="1">
      <alignment horizontal="left" vertical="center" wrapText="1"/>
    </xf>
    <xf numFmtId="0" fontId="20" fillId="0" borderId="62" xfId="2" applyFont="1" applyBorder="1" applyAlignment="1">
      <alignment horizontal="left" vertical="center" wrapText="1"/>
    </xf>
    <xf numFmtId="0" fontId="20" fillId="0" borderId="68" xfId="2" applyFont="1" applyBorder="1" applyAlignment="1">
      <alignment horizontal="left" vertical="center" wrapText="1"/>
    </xf>
    <xf numFmtId="0" fontId="20" fillId="0" borderId="60" xfId="2" applyFont="1" applyBorder="1" applyAlignment="1">
      <alignment horizontal="left" vertical="center" wrapText="1"/>
    </xf>
    <xf numFmtId="0" fontId="28" fillId="64" borderId="29" xfId="5" applyFont="1" applyFill="1" applyBorder="1" applyAlignment="1">
      <alignment horizontal="left" vertical="center" wrapText="1"/>
    </xf>
    <xf numFmtId="0" fontId="28" fillId="64" borderId="59" xfId="5" applyFont="1" applyFill="1" applyBorder="1" applyAlignment="1">
      <alignment horizontal="left" vertical="center" wrapText="1"/>
    </xf>
    <xf numFmtId="0" fontId="13" fillId="5" borderId="64" xfId="2" applyFont="1" applyFill="1" applyBorder="1" applyAlignment="1">
      <alignment horizontal="center" vertical="center" wrapText="1"/>
    </xf>
    <xf numFmtId="0" fontId="15" fillId="72" borderId="61" xfId="2" quotePrefix="1" applyFont="1" applyFill="1" applyBorder="1" applyAlignment="1">
      <alignment vertical="center" wrapText="1"/>
    </xf>
    <xf numFmtId="0" fontId="55" fillId="64" borderId="43" xfId="5" applyFont="1" applyFill="1" applyBorder="1" applyAlignment="1">
      <alignment horizontal="left" vertical="center" wrapText="1"/>
    </xf>
    <xf numFmtId="0" fontId="20" fillId="0" borderId="14" xfId="2" applyFont="1" applyBorder="1" applyAlignment="1">
      <alignment horizontal="left" vertical="center" wrapText="1"/>
    </xf>
    <xf numFmtId="0" fontId="8" fillId="61" borderId="69" xfId="2" applyFont="1" applyFill="1" applyBorder="1" applyAlignment="1">
      <alignment horizontal="center" vertical="center" wrapText="1"/>
    </xf>
    <xf numFmtId="0" fontId="8" fillId="61" borderId="62" xfId="2" applyFont="1" applyFill="1" applyBorder="1" applyAlignment="1">
      <alignment horizontal="center" vertical="center" wrapText="1"/>
    </xf>
    <xf numFmtId="0" fontId="8" fillId="61" borderId="44" xfId="2" quotePrefix="1" applyFont="1" applyFill="1" applyBorder="1" applyAlignment="1">
      <alignment horizontal="left" vertical="center" wrapText="1"/>
    </xf>
    <xf numFmtId="0" fontId="8" fillId="61" borderId="54" xfId="2" quotePrefix="1" applyFont="1" applyFill="1" applyBorder="1" applyAlignment="1">
      <alignment horizontal="left" vertical="center" wrapText="1"/>
    </xf>
    <xf numFmtId="0" fontId="8" fillId="61" borderId="69" xfId="2" quotePrefix="1" applyFont="1" applyFill="1" applyBorder="1" applyAlignment="1">
      <alignment horizontal="center" vertical="center" wrapText="1"/>
    </xf>
    <xf numFmtId="0" fontId="8" fillId="61" borderId="62" xfId="2" quotePrefix="1" applyFont="1" applyFill="1" applyBorder="1" applyAlignment="1">
      <alignment horizontal="center" vertical="center" wrapText="1"/>
    </xf>
    <xf numFmtId="0" fontId="13" fillId="5" borderId="60" xfId="2" applyFont="1" applyFill="1" applyBorder="1" applyAlignment="1">
      <alignment horizontal="center" vertical="center" wrapText="1"/>
    </xf>
    <xf numFmtId="0" fontId="8" fillId="61" borderId="26" xfId="2" quotePrefix="1" applyFont="1" applyFill="1" applyBorder="1" applyAlignment="1">
      <alignment horizontal="left" vertical="center" wrapText="1"/>
    </xf>
    <xf numFmtId="0" fontId="8" fillId="61" borderId="68" xfId="2" applyFont="1" applyFill="1" applyBorder="1" applyAlignment="1">
      <alignment horizontal="center" vertical="center" wrapText="1"/>
    </xf>
    <xf numFmtId="0" fontId="8" fillId="61" borderId="68" xfId="2" quotePrefix="1" applyFont="1" applyFill="1" applyBorder="1" applyAlignment="1">
      <alignment horizontal="center" vertical="center" wrapText="1"/>
    </xf>
    <xf numFmtId="0" fontId="8" fillId="61" borderId="63" xfId="2" quotePrefix="1" applyFont="1" applyFill="1" applyBorder="1" applyAlignment="1">
      <alignment horizontal="left" vertical="center" wrapText="1"/>
    </xf>
    <xf numFmtId="0" fontId="8" fillId="61" borderId="62" xfId="2" quotePrefix="1" applyFont="1" applyFill="1" applyBorder="1" applyAlignment="1">
      <alignment horizontal="left" vertical="center" wrapText="1"/>
    </xf>
    <xf numFmtId="0" fontId="8" fillId="61" borderId="68" xfId="2" quotePrefix="1" applyFont="1" applyFill="1" applyBorder="1" applyAlignment="1">
      <alignment horizontal="left" vertical="center" wrapText="1"/>
    </xf>
    <xf numFmtId="0" fontId="8" fillId="61" borderId="65" xfId="2" quotePrefix="1" applyFont="1" applyFill="1" applyBorder="1" applyAlignment="1">
      <alignment horizontal="left" vertical="center" wrapText="1"/>
    </xf>
    <xf numFmtId="0" fontId="8" fillId="61" borderId="67" xfId="2" applyFont="1" applyFill="1" applyBorder="1" applyAlignment="1">
      <alignment horizontal="center" vertical="center" wrapText="1"/>
    </xf>
    <xf numFmtId="0" fontId="8" fillId="61" borderId="69" xfId="2" quotePrefix="1" applyFont="1" applyFill="1" applyBorder="1" applyAlignment="1">
      <alignment horizontal="left" vertical="center" wrapText="1"/>
    </xf>
    <xf numFmtId="0" fontId="56" fillId="77" borderId="0" xfId="0" applyFont="1" applyFill="1" applyAlignment="1">
      <alignment horizontal="center" vertical="center"/>
    </xf>
    <xf numFmtId="0" fontId="0" fillId="0" borderId="0" xfId="0" applyAlignment="1">
      <alignment horizontal="center"/>
    </xf>
    <xf numFmtId="0" fontId="56" fillId="0" borderId="0" xfId="0" applyFont="1" applyAlignment="1">
      <alignment vertical="center"/>
    </xf>
    <xf numFmtId="0" fontId="0" fillId="60" borderId="0" xfId="0" applyFill="1" applyAlignment="1">
      <alignment horizontal="center" vertical="center"/>
    </xf>
    <xf numFmtId="0" fontId="5" fillId="78" borderId="0" xfId="0" applyFont="1" applyFill="1"/>
    <xf numFmtId="0" fontId="5" fillId="61" borderId="0" xfId="0" applyFont="1" applyFill="1" applyAlignment="1">
      <alignment horizontal="center" vertical="center"/>
    </xf>
    <xf numFmtId="0" fontId="54" fillId="79" borderId="60" xfId="2" applyFont="1" applyFill="1" applyBorder="1" applyAlignment="1">
      <alignment horizontal="center" vertical="center"/>
    </xf>
    <xf numFmtId="0" fontId="33" fillId="65" borderId="43" xfId="5" applyFont="1" applyFill="1" applyBorder="1" applyAlignment="1">
      <alignment horizontal="left" vertical="center" wrapText="1"/>
    </xf>
    <xf numFmtId="0" fontId="28" fillId="64" borderId="74" xfId="5" applyFont="1" applyFill="1" applyBorder="1" applyAlignment="1">
      <alignment horizontal="left" vertical="center" wrapText="1"/>
    </xf>
    <xf numFmtId="0" fontId="35" fillId="0" borderId="73" xfId="5" applyFont="1" applyBorder="1" applyAlignment="1">
      <alignment horizontal="center" vertical="center" wrapText="1"/>
    </xf>
    <xf numFmtId="0" fontId="16" fillId="0" borderId="34" xfId="2" applyFont="1" applyBorder="1" applyAlignment="1">
      <alignment horizontal="left" vertical="center" wrapText="1"/>
    </xf>
    <xf numFmtId="0" fontId="35" fillId="0" borderId="3" xfId="5" applyFont="1" applyBorder="1" applyAlignment="1">
      <alignment vertical="center" wrapText="1"/>
    </xf>
    <xf numFmtId="0" fontId="23" fillId="57" borderId="20" xfId="2" applyFont="1" applyFill="1" applyBorder="1" applyAlignment="1">
      <alignment vertical="center" wrapText="1"/>
    </xf>
    <xf numFmtId="0" fontId="13" fillId="2" borderId="20" xfId="2" applyFont="1" applyFill="1" applyBorder="1" applyAlignment="1">
      <alignment vertical="center" wrapText="1"/>
    </xf>
    <xf numFmtId="0" fontId="47" fillId="64" borderId="75" xfId="5" applyFont="1" applyFill="1" applyBorder="1" applyAlignment="1">
      <alignment horizontal="center" vertical="center" wrapText="1"/>
    </xf>
    <xf numFmtId="0" fontId="23" fillId="5" borderId="66" xfId="2" applyFont="1" applyFill="1" applyBorder="1" applyAlignment="1">
      <alignment vertical="center" wrapText="1"/>
    </xf>
    <xf numFmtId="0" fontId="35" fillId="0" borderId="74" xfId="5" applyFont="1" applyBorder="1" applyAlignment="1">
      <alignment vertical="center" wrapText="1"/>
    </xf>
    <xf numFmtId="0" fontId="35" fillId="0" borderId="18" xfId="5" applyFont="1" applyBorder="1" applyAlignment="1">
      <alignment horizontal="center" vertical="center" wrapText="1"/>
    </xf>
    <xf numFmtId="0" fontId="8" fillId="0" borderId="34" xfId="2" applyFont="1" applyBorder="1"/>
    <xf numFmtId="0" fontId="32" fillId="68" borderId="42" xfId="5" applyFont="1" applyFill="1" applyBorder="1" applyAlignment="1">
      <alignment horizontal="right" vertical="center" wrapText="1"/>
    </xf>
    <xf numFmtId="0" fontId="33" fillId="65" borderId="42" xfId="5" applyFont="1" applyFill="1" applyBorder="1" applyAlignment="1">
      <alignment horizontal="center" vertical="center" wrapText="1"/>
    </xf>
    <xf numFmtId="0" fontId="33" fillId="0" borderId="15" xfId="5" applyFont="1" applyBorder="1" applyAlignment="1">
      <alignment horizontal="center" vertical="center" wrapText="1"/>
    </xf>
    <xf numFmtId="0" fontId="15" fillId="4" borderId="6" xfId="2" applyFont="1" applyFill="1" applyBorder="1" applyAlignment="1">
      <alignment horizontal="right" vertical="center" wrapText="1"/>
    </xf>
    <xf numFmtId="0" fontId="21" fillId="0" borderId="39" xfId="2" applyFont="1" applyBorder="1" applyAlignment="1">
      <alignment horizontal="center" vertical="center" wrapText="1"/>
    </xf>
    <xf numFmtId="0" fontId="8" fillId="0" borderId="14" xfId="2" applyFont="1" applyBorder="1"/>
    <xf numFmtId="0" fontId="32" fillId="68" borderId="3" xfId="5" applyFont="1" applyFill="1" applyBorder="1" applyAlignment="1">
      <alignment horizontal="right" vertical="center" wrapText="1"/>
    </xf>
    <xf numFmtId="0" fontId="33" fillId="65" borderId="3" xfId="5" applyFont="1" applyFill="1" applyBorder="1" applyAlignment="1">
      <alignment horizontal="left" vertical="center" wrapText="1"/>
    </xf>
    <xf numFmtId="0" fontId="33" fillId="0" borderId="5" xfId="5" applyFont="1" applyBorder="1" applyAlignment="1">
      <alignment horizontal="center" vertical="center" wrapText="1"/>
    </xf>
    <xf numFmtId="0" fontId="35" fillId="0" borderId="42" xfId="5" applyFont="1" applyBorder="1" applyAlignment="1">
      <alignment vertical="center" wrapText="1"/>
    </xf>
    <xf numFmtId="0" fontId="35" fillId="0" borderId="15" xfId="5" applyFont="1" applyBorder="1" applyAlignment="1">
      <alignment horizontal="center" vertical="center" wrapText="1"/>
    </xf>
    <xf numFmtId="0" fontId="35" fillId="0" borderId="73" xfId="5" applyFont="1" applyBorder="1" applyAlignment="1">
      <alignment vertical="center" wrapText="1"/>
    </xf>
    <xf numFmtId="0" fontId="35" fillId="0" borderId="48" xfId="5" applyFont="1" applyBorder="1" applyAlignment="1">
      <alignment horizontal="center" vertical="center" wrapText="1"/>
    </xf>
    <xf numFmtId="0" fontId="8" fillId="0" borderId="14" xfId="2" applyFont="1" applyBorder="1" applyAlignment="1">
      <alignment vertical="center"/>
    </xf>
    <xf numFmtId="0" fontId="8" fillId="0" borderId="37" xfId="2" quotePrefix="1" applyFont="1" applyBorder="1" applyAlignment="1">
      <alignment horizontal="left" vertical="center" wrapText="1"/>
    </xf>
    <xf numFmtId="0" fontId="28" fillId="0" borderId="29" xfId="5" applyFont="1" applyBorder="1" applyAlignment="1">
      <alignment horizontal="left" vertical="center" wrapText="1"/>
    </xf>
    <xf numFmtId="0" fontId="8" fillId="61" borderId="11" xfId="2" applyFont="1" applyFill="1" applyBorder="1" applyAlignment="1">
      <alignment horizontal="center" vertical="center" wrapText="1"/>
    </xf>
    <xf numFmtId="0" fontId="8" fillId="0" borderId="76" xfId="2" quotePrefix="1" applyFont="1" applyBorder="1" applyAlignment="1">
      <alignment horizontal="left" vertical="center" wrapText="1"/>
    </xf>
    <xf numFmtId="0" fontId="8" fillId="0" borderId="75" xfId="2" applyFont="1" applyBorder="1" applyAlignment="1">
      <alignment horizontal="center" vertical="center" wrapText="1"/>
    </xf>
    <xf numFmtId="0" fontId="28" fillId="0" borderId="32" xfId="5" applyFont="1" applyBorder="1" applyAlignment="1">
      <alignment horizontal="left" vertical="center" wrapText="1"/>
    </xf>
    <xf numFmtId="0" fontId="8" fillId="61" borderId="75" xfId="2" applyFont="1" applyFill="1" applyBorder="1" applyAlignment="1">
      <alignment horizontal="center" vertical="center" wrapText="1"/>
    </xf>
    <xf numFmtId="0" fontId="8" fillId="0" borderId="36" xfId="2" quotePrefix="1" applyFont="1" applyBorder="1" applyAlignment="1">
      <alignment horizontal="left" vertical="center" wrapText="1"/>
    </xf>
    <xf numFmtId="0" fontId="8" fillId="0" borderId="77" xfId="2" applyFont="1" applyBorder="1" applyAlignment="1">
      <alignment horizontal="center" vertical="center" wrapText="1"/>
    </xf>
    <xf numFmtId="0" fontId="28" fillId="0" borderId="50" xfId="5" applyFont="1" applyBorder="1" applyAlignment="1">
      <alignment horizontal="left" vertical="center" wrapText="1"/>
    </xf>
    <xf numFmtId="0" fontId="8" fillId="61" borderId="77" xfId="2" applyFont="1" applyFill="1" applyBorder="1" applyAlignment="1">
      <alignment horizontal="center" vertical="center" wrapText="1"/>
    </xf>
    <xf numFmtId="0" fontId="8" fillId="0" borderId="33" xfId="2" quotePrefix="1" applyFont="1" applyBorder="1" applyAlignment="1">
      <alignment horizontal="left" vertical="center" wrapText="1"/>
    </xf>
    <xf numFmtId="0" fontId="8" fillId="0" borderId="27" xfId="2" applyFont="1" applyBorder="1" applyAlignment="1">
      <alignment horizontal="center" vertical="center" wrapText="1"/>
    </xf>
    <xf numFmtId="0" fontId="28" fillId="0" borderId="28" xfId="5" applyFont="1" applyBorder="1" applyAlignment="1">
      <alignment horizontal="left" vertical="center" wrapText="1"/>
    </xf>
    <xf numFmtId="0" fontId="27" fillId="2" borderId="20" xfId="2" applyFont="1" applyFill="1" applyBorder="1" applyAlignment="1">
      <alignment vertical="center" wrapText="1"/>
    </xf>
    <xf numFmtId="0" fontId="58" fillId="66" borderId="46" xfId="2" applyFont="1" applyFill="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left" vertical="center"/>
    </xf>
    <xf numFmtId="0" fontId="5" fillId="0" borderId="0" xfId="2" applyAlignment="1">
      <alignment horizontal="center"/>
    </xf>
    <xf numFmtId="0" fontId="5" fillId="77" borderId="0" xfId="2" applyFill="1"/>
    <xf numFmtId="14" fontId="5" fillId="0" borderId="0" xfId="2" applyNumberFormat="1"/>
    <xf numFmtId="0" fontId="15" fillId="0" borderId="6" xfId="2" applyFont="1" applyBorder="1" applyAlignment="1">
      <alignment horizontal="left" vertical="center" wrapText="1"/>
    </xf>
    <xf numFmtId="0" fontId="15" fillId="0" borderId="0" xfId="2" applyFont="1" applyAlignment="1">
      <alignment vertical="center" wrapText="1"/>
    </xf>
    <xf numFmtId="0" fontId="15" fillId="0" borderId="6" xfId="2" applyFont="1" applyBorder="1" applyAlignment="1">
      <alignment horizontal="center" vertical="center" wrapText="1"/>
    </xf>
    <xf numFmtId="0" fontId="11" fillId="2" borderId="45" xfId="2" applyFont="1" applyFill="1" applyBorder="1" applyAlignment="1">
      <alignment horizontal="center" vertical="center" wrapText="1"/>
    </xf>
    <xf numFmtId="0" fontId="11" fillId="2" borderId="20" xfId="2" applyFont="1" applyFill="1" applyBorder="1" applyAlignment="1">
      <alignment horizontal="center" vertical="center" wrapText="1"/>
    </xf>
    <xf numFmtId="0" fontId="11" fillId="2" borderId="46" xfId="2" applyFont="1" applyFill="1" applyBorder="1" applyAlignment="1">
      <alignment horizontal="center" vertical="center" wrapText="1"/>
    </xf>
    <xf numFmtId="0" fontId="15" fillId="0" borderId="66" xfId="2" applyFont="1" applyBorder="1" applyAlignment="1">
      <alignment horizontal="right" vertical="center" wrapText="1"/>
    </xf>
    <xf numFmtId="0" fontId="15" fillId="0" borderId="68" xfId="2" applyFont="1" applyBorder="1" applyAlignment="1">
      <alignment horizontal="right" vertical="center" wrapText="1"/>
    </xf>
    <xf numFmtId="0" fontId="28" fillId="64" borderId="24" xfId="5" applyFont="1" applyFill="1" applyBorder="1" applyAlignment="1">
      <alignment horizontal="left" vertical="center" wrapText="1"/>
    </xf>
    <xf numFmtId="0" fontId="28" fillId="64" borderId="19" xfId="5" applyFont="1" applyFill="1" applyBorder="1" applyAlignment="1">
      <alignment horizontal="left" vertical="center" wrapText="1"/>
    </xf>
    <xf numFmtId="0" fontId="28" fillId="64" borderId="50" xfId="5" applyFont="1" applyFill="1" applyBorder="1" applyAlignment="1">
      <alignment horizontal="left" vertical="center" wrapText="1"/>
    </xf>
    <xf numFmtId="0" fontId="28" fillId="64" borderId="26" xfId="5" applyFont="1" applyFill="1" applyBorder="1" applyAlignment="1">
      <alignment horizontal="left" vertical="center" wrapText="1"/>
    </xf>
    <xf numFmtId="0" fontId="28" fillId="64" borderId="6" xfId="5" applyFont="1" applyFill="1" applyBorder="1" applyAlignment="1">
      <alignment horizontal="left" vertical="center" wrapText="1"/>
    </xf>
    <xf numFmtId="0" fontId="28" fillId="64" borderId="28" xfId="5" applyFont="1" applyFill="1" applyBorder="1" applyAlignment="1">
      <alignment horizontal="left" vertical="center" wrapText="1"/>
    </xf>
    <xf numFmtId="0" fontId="15" fillId="0" borderId="64" xfId="2" applyFont="1" applyBorder="1" applyAlignment="1">
      <alignment horizontal="right" vertical="center" wrapText="1"/>
    </xf>
    <xf numFmtId="0" fontId="28" fillId="64" borderId="61" xfId="5" applyFont="1" applyFill="1" applyBorder="1" applyAlignment="1">
      <alignment horizontal="center" vertical="center" wrapText="1"/>
    </xf>
    <xf numFmtId="0" fontId="28" fillId="64" borderId="22" xfId="5" applyFont="1" applyFill="1" applyBorder="1" applyAlignment="1">
      <alignment horizontal="center" vertical="center" wrapText="1"/>
    </xf>
    <xf numFmtId="0" fontId="28" fillId="64" borderId="58" xfId="5" applyFont="1" applyFill="1" applyBorder="1" applyAlignment="1">
      <alignment horizontal="center" vertical="center" wrapText="1"/>
    </xf>
    <xf numFmtId="0" fontId="28" fillId="64" borderId="54" xfId="5" applyFont="1" applyFill="1" applyBorder="1" applyAlignment="1">
      <alignment horizontal="center" vertical="center" wrapText="1"/>
    </xf>
    <xf numFmtId="0" fontId="28" fillId="64" borderId="23" xfId="5" applyFont="1" applyFill="1" applyBorder="1" applyAlignment="1">
      <alignment horizontal="center" vertical="center" wrapText="1"/>
    </xf>
    <xf numFmtId="0" fontId="28" fillId="64" borderId="53" xfId="5" applyFont="1" applyFill="1" applyBorder="1" applyAlignment="1">
      <alignment horizontal="center" vertical="center" wrapText="1"/>
    </xf>
    <xf numFmtId="0" fontId="13" fillId="2" borderId="45" xfId="2" applyFont="1" applyFill="1" applyBorder="1" applyAlignment="1">
      <alignment horizontal="center" vertical="center" wrapText="1"/>
    </xf>
    <xf numFmtId="0" fontId="13" fillId="2" borderId="20" xfId="2" applyFont="1" applyFill="1" applyBorder="1" applyAlignment="1">
      <alignment horizontal="center" vertical="center" wrapText="1"/>
    </xf>
    <xf numFmtId="0" fontId="13" fillId="2" borderId="46" xfId="2" applyFont="1" applyFill="1" applyBorder="1" applyAlignment="1">
      <alignment horizontal="center" vertical="center" wrapText="1"/>
    </xf>
    <xf numFmtId="0" fontId="15" fillId="4" borderId="45" xfId="2" applyFont="1" applyFill="1" applyBorder="1" applyAlignment="1">
      <alignment horizontal="right" vertical="center" wrapText="1"/>
    </xf>
    <xf numFmtId="0" fontId="15" fillId="4" borderId="32" xfId="2" applyFont="1" applyFill="1" applyBorder="1" applyAlignment="1">
      <alignment horizontal="right" vertical="center" wrapText="1"/>
    </xf>
    <xf numFmtId="0" fontId="14" fillId="2" borderId="24" xfId="2" applyFont="1" applyFill="1" applyBorder="1" applyAlignment="1">
      <alignment horizontal="center" vertical="center" wrapText="1"/>
    </xf>
    <xf numFmtId="0" fontId="14" fillId="2" borderId="19" xfId="2" applyFont="1" applyFill="1" applyBorder="1" applyAlignment="1">
      <alignment horizontal="center" vertical="center" wrapText="1"/>
    </xf>
    <xf numFmtId="0" fontId="14" fillId="2" borderId="25" xfId="2" applyFont="1" applyFill="1" applyBorder="1" applyAlignment="1">
      <alignment horizontal="center" vertical="center" wrapText="1"/>
    </xf>
    <xf numFmtId="0" fontId="14" fillId="2" borderId="0" xfId="2" applyFont="1" applyFill="1" applyAlignment="1">
      <alignment horizontal="center" vertical="center" wrapText="1"/>
    </xf>
    <xf numFmtId="0" fontId="14" fillId="2" borderId="26" xfId="2" applyFont="1" applyFill="1" applyBorder="1" applyAlignment="1">
      <alignment horizontal="center" vertical="center" wrapText="1"/>
    </xf>
    <xf numFmtId="0" fontId="14" fillId="2" borderId="6" xfId="2" applyFont="1" applyFill="1" applyBorder="1" applyAlignment="1">
      <alignment horizontal="center" vertical="center" wrapText="1"/>
    </xf>
    <xf numFmtId="0" fontId="13" fillId="5" borderId="45" xfId="2" applyFont="1" applyFill="1" applyBorder="1" applyAlignment="1">
      <alignment horizontal="center" vertical="center" wrapText="1"/>
    </xf>
    <xf numFmtId="0" fontId="13" fillId="5" borderId="20" xfId="2" applyFont="1" applyFill="1" applyBorder="1" applyAlignment="1">
      <alignment horizontal="center" vertical="center" wrapText="1"/>
    </xf>
    <xf numFmtId="0" fontId="13" fillId="5" borderId="46" xfId="2" applyFont="1" applyFill="1" applyBorder="1" applyAlignment="1">
      <alignment horizontal="center" vertical="center" wrapText="1"/>
    </xf>
    <xf numFmtId="0" fontId="13" fillId="5" borderId="24" xfId="2" applyFont="1" applyFill="1" applyBorder="1" applyAlignment="1">
      <alignment horizontal="center" vertical="center" wrapText="1"/>
    </xf>
    <xf numFmtId="0" fontId="13" fillId="5" borderId="47" xfId="2" applyFont="1" applyFill="1" applyBorder="1" applyAlignment="1">
      <alignment horizontal="center" vertical="center" wrapText="1"/>
    </xf>
    <xf numFmtId="0" fontId="13" fillId="5" borderId="25" xfId="2" applyFont="1" applyFill="1" applyBorder="1" applyAlignment="1">
      <alignment horizontal="center" vertical="center" wrapText="1"/>
    </xf>
    <xf numFmtId="0" fontId="13" fillId="5" borderId="38" xfId="2" applyFont="1" applyFill="1" applyBorder="1" applyAlignment="1">
      <alignment horizontal="center" vertical="center" wrapText="1"/>
    </xf>
    <xf numFmtId="0" fontId="13" fillId="5" borderId="26" xfId="2" applyFont="1" applyFill="1" applyBorder="1" applyAlignment="1">
      <alignment horizontal="center" vertical="center" wrapText="1"/>
    </xf>
    <xf numFmtId="0" fontId="13" fillId="5" borderId="39" xfId="2" applyFont="1" applyFill="1" applyBorder="1" applyAlignment="1">
      <alignment horizontal="center" vertical="center" wrapText="1"/>
    </xf>
    <xf numFmtId="0" fontId="15" fillId="4" borderId="25" xfId="2" applyFont="1" applyFill="1" applyBorder="1" applyAlignment="1">
      <alignment horizontal="right" vertical="center" wrapText="1"/>
    </xf>
    <xf numFmtId="0" fontId="15" fillId="4" borderId="31" xfId="2" applyFont="1" applyFill="1" applyBorder="1" applyAlignment="1">
      <alignment horizontal="right" vertical="center" wrapText="1"/>
    </xf>
    <xf numFmtId="0" fontId="56" fillId="77" borderId="0" xfId="0" applyFont="1" applyFill="1" applyAlignment="1">
      <alignment horizontal="center" vertical="center"/>
    </xf>
    <xf numFmtId="0" fontId="5" fillId="41" borderId="0" xfId="0" applyFont="1" applyFill="1" applyAlignment="1">
      <alignment horizontal="center" vertical="center" wrapText="1"/>
    </xf>
    <xf numFmtId="0" fontId="0" fillId="41" borderId="0" xfId="0" applyFill="1" applyAlignment="1">
      <alignment horizontal="center" vertical="center" wrapText="1"/>
    </xf>
    <xf numFmtId="0" fontId="9" fillId="4" borderId="25" xfId="2" applyFont="1" applyFill="1" applyBorder="1" applyAlignment="1">
      <alignment horizontal="right" vertical="center" wrapText="1"/>
    </xf>
    <xf numFmtId="0" fontId="9" fillId="4" borderId="0" xfId="2" applyFont="1" applyFill="1" applyAlignment="1">
      <alignment horizontal="right" vertical="center" wrapText="1"/>
    </xf>
    <xf numFmtId="0" fontId="9" fillId="4" borderId="45" xfId="2" applyFont="1" applyFill="1" applyBorder="1" applyAlignment="1">
      <alignment horizontal="right" vertical="center" wrapText="1"/>
    </xf>
    <xf numFmtId="0" fontId="9" fillId="4" borderId="20" xfId="2" applyFont="1" applyFill="1" applyBorder="1" applyAlignment="1">
      <alignment horizontal="right" vertical="center" wrapText="1"/>
    </xf>
    <xf numFmtId="0" fontId="15" fillId="4" borderId="54" xfId="2" applyFont="1" applyFill="1" applyBorder="1" applyAlignment="1">
      <alignment horizontal="right" vertical="center" wrapText="1"/>
    </xf>
    <xf numFmtId="0" fontId="15" fillId="4" borderId="40" xfId="2" applyFont="1" applyFill="1" applyBorder="1" applyAlignment="1">
      <alignment horizontal="right" vertical="center" wrapText="1"/>
    </xf>
    <xf numFmtId="0" fontId="15" fillId="4" borderId="44" xfId="2" applyFont="1" applyFill="1" applyBorder="1" applyAlignment="1">
      <alignment horizontal="right" vertical="center" wrapText="1"/>
    </xf>
    <xf numFmtId="0" fontId="15" fillId="4" borderId="34" xfId="2" applyFont="1" applyFill="1" applyBorder="1" applyAlignment="1">
      <alignment horizontal="right" vertical="center" wrapText="1"/>
    </xf>
    <xf numFmtId="0" fontId="14" fillId="2" borderId="66" xfId="2" applyFont="1" applyFill="1" applyBorder="1" applyAlignment="1">
      <alignment horizontal="center" vertical="center" textRotation="90" wrapText="1"/>
    </xf>
    <xf numFmtId="0" fontId="14" fillId="2" borderId="64" xfId="2" applyFont="1" applyFill="1" applyBorder="1" applyAlignment="1">
      <alignment horizontal="center" vertical="center" textRotation="90" wrapText="1"/>
    </xf>
    <xf numFmtId="0" fontId="14" fillId="2" borderId="68" xfId="2" applyFont="1" applyFill="1" applyBorder="1" applyAlignment="1">
      <alignment horizontal="center" vertical="center" textRotation="90" wrapText="1"/>
    </xf>
    <xf numFmtId="0" fontId="11" fillId="2" borderId="24" xfId="2" applyFont="1" applyFill="1" applyBorder="1" applyAlignment="1">
      <alignment horizontal="center" vertical="center" wrapText="1"/>
    </xf>
    <xf numFmtId="0" fontId="11" fillId="2" borderId="19" xfId="2" applyFont="1" applyFill="1" applyBorder="1" applyAlignment="1">
      <alignment horizontal="center" vertical="center" wrapText="1"/>
    </xf>
    <xf numFmtId="0" fontId="11" fillId="2" borderId="47" xfId="2" applyFont="1" applyFill="1" applyBorder="1" applyAlignment="1">
      <alignment horizontal="center" vertical="center" wrapText="1"/>
    </xf>
    <xf numFmtId="0" fontId="11" fillId="2" borderId="25" xfId="2" applyFont="1" applyFill="1" applyBorder="1" applyAlignment="1">
      <alignment horizontal="center" vertical="center" wrapText="1"/>
    </xf>
    <xf numFmtId="0" fontId="11" fillId="2" borderId="0" xfId="2" applyFont="1" applyFill="1" applyAlignment="1">
      <alignment horizontal="center" vertical="center" wrapText="1"/>
    </xf>
    <xf numFmtId="0" fontId="11" fillId="2" borderId="38" xfId="2" applyFont="1" applyFill="1" applyBorder="1" applyAlignment="1">
      <alignment horizontal="center" vertical="center" wrapText="1"/>
    </xf>
    <xf numFmtId="0" fontId="11" fillId="2" borderId="26" xfId="2" applyFont="1" applyFill="1" applyBorder="1" applyAlignment="1">
      <alignment horizontal="center" vertical="center" wrapText="1"/>
    </xf>
    <xf numFmtId="0" fontId="11" fillId="2" borderId="6" xfId="2" applyFont="1" applyFill="1" applyBorder="1" applyAlignment="1">
      <alignment horizontal="center" vertical="center" wrapText="1"/>
    </xf>
    <xf numFmtId="0" fontId="11" fillId="2" borderId="39" xfId="2" applyFont="1" applyFill="1" applyBorder="1" applyAlignment="1">
      <alignment horizontal="center" vertical="center" wrapText="1"/>
    </xf>
    <xf numFmtId="0" fontId="11" fillId="2" borderId="24" xfId="2" applyFont="1" applyFill="1" applyBorder="1" applyAlignment="1">
      <alignment horizontal="center" vertical="center" textRotation="90" wrapText="1"/>
    </xf>
    <xf numFmtId="0" fontId="11" fillId="2" borderId="25" xfId="2" applyFont="1" applyFill="1" applyBorder="1" applyAlignment="1">
      <alignment horizontal="center" vertical="center" textRotation="90" wrapText="1"/>
    </xf>
    <xf numFmtId="0" fontId="11" fillId="2" borderId="26" xfId="2" applyFont="1" applyFill="1" applyBorder="1" applyAlignment="1">
      <alignment horizontal="center" vertical="center" textRotation="90" wrapText="1"/>
    </xf>
    <xf numFmtId="0" fontId="13" fillId="5" borderId="57" xfId="2" applyFont="1" applyFill="1" applyBorder="1" applyAlignment="1">
      <alignment horizontal="center" vertical="center" wrapText="1"/>
    </xf>
    <xf numFmtId="0" fontId="13" fillId="5" borderId="56" xfId="2" applyFont="1" applyFill="1" applyBorder="1" applyAlignment="1">
      <alignment horizontal="center" vertical="center" wrapText="1"/>
    </xf>
    <xf numFmtId="0" fontId="13" fillId="5" borderId="55" xfId="2" applyFont="1" applyFill="1" applyBorder="1" applyAlignment="1">
      <alignment horizontal="center" vertical="center" wrapText="1"/>
    </xf>
    <xf numFmtId="0" fontId="14" fillId="2" borderId="24" xfId="2" applyFont="1" applyFill="1" applyBorder="1" applyAlignment="1">
      <alignment horizontal="center" vertical="center" textRotation="90" wrapText="1"/>
    </xf>
    <xf numFmtId="0" fontId="14" fillId="2" borderId="25" xfId="2" applyFont="1" applyFill="1" applyBorder="1" applyAlignment="1">
      <alignment horizontal="center" vertical="center" textRotation="90" wrapText="1"/>
    </xf>
    <xf numFmtId="0" fontId="14" fillId="2" borderId="26" xfId="2" applyFont="1" applyFill="1" applyBorder="1" applyAlignment="1">
      <alignment horizontal="center" vertical="center" textRotation="90" wrapText="1"/>
    </xf>
    <xf numFmtId="0" fontId="13" fillId="5" borderId="66" xfId="2" applyFont="1" applyFill="1" applyBorder="1" applyAlignment="1">
      <alignment horizontal="center" vertical="center" wrapText="1"/>
    </xf>
    <xf numFmtId="0" fontId="13" fillId="5" borderId="68" xfId="2" applyFont="1" applyFill="1" applyBorder="1" applyAlignment="1">
      <alignment horizontal="center" vertical="center" wrapText="1"/>
    </xf>
    <xf numFmtId="0" fontId="9" fillId="4" borderId="66" xfId="2" applyFont="1" applyFill="1" applyBorder="1" applyAlignment="1">
      <alignment horizontal="center" vertical="center" wrapText="1"/>
    </xf>
    <xf numFmtId="0" fontId="9" fillId="4" borderId="68" xfId="2" applyFont="1" applyFill="1" applyBorder="1" applyAlignment="1">
      <alignment horizontal="center" vertical="center" wrapText="1"/>
    </xf>
    <xf numFmtId="0" fontId="9" fillId="4" borderId="70" xfId="2" applyFont="1" applyFill="1" applyBorder="1" applyAlignment="1">
      <alignment horizontal="right" vertical="center" wrapText="1"/>
    </xf>
    <xf numFmtId="0" fontId="9" fillId="4" borderId="17" xfId="2" applyFont="1" applyFill="1" applyBorder="1" applyAlignment="1">
      <alignment horizontal="right" vertical="center" wrapText="1"/>
    </xf>
    <xf numFmtId="0" fontId="15" fillId="4" borderId="65" xfId="2" applyFont="1" applyFill="1" applyBorder="1" applyAlignment="1">
      <alignment horizontal="right" vertical="center" wrapText="1"/>
    </xf>
    <xf numFmtId="0" fontId="15" fillId="4" borderId="49" xfId="2" applyFont="1" applyFill="1" applyBorder="1" applyAlignment="1">
      <alignment horizontal="right" vertical="center" wrapText="1"/>
    </xf>
    <xf numFmtId="0" fontId="13" fillId="5" borderId="71" xfId="2" applyFont="1" applyFill="1" applyBorder="1" applyAlignment="1">
      <alignment horizontal="center" vertical="center" wrapText="1"/>
    </xf>
    <xf numFmtId="0" fontId="13" fillId="5" borderId="64" xfId="2" applyFont="1" applyFill="1" applyBorder="1" applyAlignment="1">
      <alignment horizontal="center" vertical="center" wrapText="1"/>
    </xf>
    <xf numFmtId="0" fontId="13" fillId="5" borderId="72" xfId="2" applyFont="1" applyFill="1" applyBorder="1" applyAlignment="1">
      <alignment horizontal="center" vertical="center" wrapText="1"/>
    </xf>
    <xf numFmtId="0" fontId="13" fillId="5" borderId="64" xfId="2" applyFont="1" applyFill="1" applyBorder="1" applyAlignment="1">
      <alignment horizontal="center" vertical="center" textRotation="90" wrapText="1"/>
    </xf>
    <xf numFmtId="0" fontId="13" fillId="5" borderId="68" xfId="2" applyFont="1" applyFill="1" applyBorder="1" applyAlignment="1">
      <alignment horizontal="center" vertical="center" textRotation="90" wrapText="1"/>
    </xf>
    <xf numFmtId="0" fontId="15" fillId="4" borderId="61" xfId="2" applyFont="1" applyFill="1" applyBorder="1" applyAlignment="1">
      <alignment horizontal="right" vertical="center" wrapText="1"/>
    </xf>
    <xf numFmtId="0" fontId="15" fillId="4" borderId="41" xfId="2" applyFont="1" applyFill="1" applyBorder="1" applyAlignment="1">
      <alignment horizontal="right" vertical="center" wrapText="1"/>
    </xf>
    <xf numFmtId="0" fontId="15" fillId="4" borderId="46" xfId="2" applyFont="1" applyFill="1" applyBorder="1" applyAlignment="1">
      <alignment horizontal="right" vertical="center" wrapText="1"/>
    </xf>
    <xf numFmtId="0" fontId="15" fillId="4" borderId="26" xfId="2" applyFont="1" applyFill="1" applyBorder="1" applyAlignment="1">
      <alignment horizontal="right" vertical="center" wrapText="1"/>
    </xf>
    <xf numFmtId="0" fontId="15" fillId="4" borderId="39" xfId="2" applyFont="1" applyFill="1" applyBorder="1" applyAlignment="1">
      <alignment horizontal="right" vertical="center" wrapText="1"/>
    </xf>
    <xf numFmtId="0" fontId="13" fillId="5" borderId="69" xfId="2" applyFont="1" applyFill="1" applyBorder="1" applyAlignment="1">
      <alignment horizontal="center" vertical="center" wrapText="1"/>
    </xf>
    <xf numFmtId="0" fontId="26" fillId="2" borderId="25" xfId="2" applyFont="1" applyFill="1" applyBorder="1" applyAlignment="1">
      <alignment horizontal="center" vertical="center" wrapText="1"/>
    </xf>
    <xf numFmtId="0" fontId="26" fillId="2" borderId="0" xfId="2" applyFont="1" applyFill="1" applyAlignment="1">
      <alignment horizontal="center" vertical="center" wrapText="1"/>
    </xf>
    <xf numFmtId="0" fontId="27" fillId="3" borderId="45" xfId="2" applyFont="1" applyFill="1" applyBorder="1" applyAlignment="1">
      <alignment horizontal="center" vertical="center" wrapText="1"/>
    </xf>
    <xf numFmtId="0" fontId="27" fillId="3" borderId="20" xfId="2" applyFont="1" applyFill="1" applyBorder="1" applyAlignment="1">
      <alignment horizontal="center" vertical="center" wrapText="1"/>
    </xf>
    <xf numFmtId="0" fontId="27" fillId="3" borderId="46" xfId="2" applyFont="1" applyFill="1" applyBorder="1" applyAlignment="1">
      <alignment horizontal="center" vertical="center" wrapText="1"/>
    </xf>
    <xf numFmtId="0" fontId="27" fillId="3" borderId="24" xfId="2" applyFont="1" applyFill="1" applyBorder="1" applyAlignment="1">
      <alignment horizontal="center" vertical="center" wrapText="1"/>
    </xf>
    <xf numFmtId="0" fontId="27" fillId="3" borderId="19" xfId="2" applyFont="1" applyFill="1" applyBorder="1" applyAlignment="1">
      <alignment horizontal="center" vertical="center" wrapText="1"/>
    </xf>
    <xf numFmtId="0" fontId="27" fillId="3" borderId="0" xfId="2" applyFont="1" applyFill="1" applyAlignment="1">
      <alignment horizontal="center" vertical="center" wrapText="1"/>
    </xf>
    <xf numFmtId="0" fontId="27" fillId="3" borderId="26" xfId="2" applyFont="1" applyFill="1" applyBorder="1" applyAlignment="1">
      <alignment horizontal="center" vertical="center" wrapText="1"/>
    </xf>
    <xf numFmtId="0" fontId="27" fillId="3" borderId="6" xfId="2" applyFont="1" applyFill="1" applyBorder="1" applyAlignment="1">
      <alignment horizontal="center" vertical="center" wrapText="1"/>
    </xf>
    <xf numFmtId="0" fontId="57" fillId="0" borderId="24" xfId="2" applyFont="1" applyBorder="1" applyAlignment="1">
      <alignment horizontal="center" vertical="center" wrapText="1"/>
    </xf>
    <xf numFmtId="0" fontId="57" fillId="0" borderId="19" xfId="2" applyFont="1" applyBorder="1" applyAlignment="1">
      <alignment horizontal="center" vertical="center" wrapText="1"/>
    </xf>
    <xf numFmtId="0" fontId="57" fillId="0" borderId="47" xfId="2" applyFont="1" applyBorder="1" applyAlignment="1">
      <alignment horizontal="center" vertical="center" wrapText="1"/>
    </xf>
    <xf numFmtId="0" fontId="57" fillId="0" borderId="25" xfId="2" applyFont="1" applyBorder="1" applyAlignment="1">
      <alignment horizontal="center" vertical="center" wrapText="1"/>
    </xf>
    <xf numFmtId="0" fontId="57" fillId="0" borderId="0" xfId="2" applyFont="1" applyAlignment="1">
      <alignment horizontal="center" vertical="center" wrapText="1"/>
    </xf>
    <xf numFmtId="0" fontId="57" fillId="0" borderId="38" xfId="2" applyFont="1" applyBorder="1" applyAlignment="1">
      <alignment horizontal="center" vertical="center" wrapText="1"/>
    </xf>
    <xf numFmtId="0" fontId="57" fillId="0" borderId="26" xfId="2" applyFont="1" applyBorder="1" applyAlignment="1">
      <alignment horizontal="center" vertical="center" wrapText="1"/>
    </xf>
    <xf numFmtId="0" fontId="57" fillId="0" borderId="6" xfId="2" applyFont="1" applyBorder="1" applyAlignment="1">
      <alignment horizontal="center" vertical="center" wrapText="1"/>
    </xf>
    <xf numFmtId="0" fontId="57" fillId="0" borderId="39" xfId="2" applyFont="1" applyBorder="1" applyAlignment="1">
      <alignment horizontal="center" vertical="center" wrapText="1"/>
    </xf>
    <xf numFmtId="0" fontId="27" fillId="2" borderId="45" xfId="2" applyFont="1" applyFill="1" applyBorder="1" applyAlignment="1">
      <alignment horizontal="right" vertical="center" wrapText="1"/>
    </xf>
    <xf numFmtId="0" fontId="27" fillId="2" borderId="20" xfId="2" applyFont="1" applyFill="1" applyBorder="1" applyAlignment="1">
      <alignment horizontal="right" vertical="center" wrapText="1"/>
    </xf>
    <xf numFmtId="0" fontId="58" fillId="66" borderId="20" xfId="2" applyFont="1" applyFill="1" applyBorder="1" applyAlignment="1">
      <alignment horizontal="left" vertical="center" wrapText="1"/>
    </xf>
    <xf numFmtId="0" fontId="45" fillId="2" borderId="19" xfId="1" applyFont="1" applyFill="1" applyBorder="1" applyAlignment="1" applyProtection="1">
      <alignment horizontal="center" vertical="center" wrapText="1"/>
    </xf>
    <xf numFmtId="0" fontId="45" fillId="2" borderId="0" xfId="1" applyFont="1" applyFill="1" applyBorder="1" applyAlignment="1" applyProtection="1">
      <alignment horizontal="center" vertical="center" wrapText="1"/>
    </xf>
    <xf numFmtId="0" fontId="14" fillId="2" borderId="38" xfId="2" applyFont="1" applyFill="1" applyBorder="1" applyAlignment="1">
      <alignment horizontal="center" vertical="center" wrapText="1"/>
    </xf>
    <xf numFmtId="0" fontId="12" fillId="2" borderId="19" xfId="2" applyFont="1" applyFill="1" applyBorder="1" applyAlignment="1">
      <alignment vertical="center"/>
    </xf>
    <xf numFmtId="0" fontId="12" fillId="2" borderId="47" xfId="2" applyFont="1" applyFill="1" applyBorder="1" applyAlignment="1">
      <alignment vertical="center"/>
    </xf>
    <xf numFmtId="0" fontId="13" fillId="5" borderId="61" xfId="2" applyFont="1" applyFill="1" applyBorder="1" applyAlignment="1">
      <alignment horizontal="right" vertical="center" wrapText="1"/>
    </xf>
    <xf numFmtId="0" fontId="13" fillId="5" borderId="58" xfId="2" applyFont="1" applyFill="1" applyBorder="1" applyAlignment="1">
      <alignment horizontal="right" vertical="center" wrapText="1"/>
    </xf>
    <xf numFmtId="0" fontId="13" fillId="5" borderId="26" xfId="2" applyFont="1" applyFill="1" applyBorder="1" applyAlignment="1">
      <alignment horizontal="right" vertical="center" wrapText="1"/>
    </xf>
    <xf numFmtId="0" fontId="13" fillId="5" borderId="39" xfId="2" applyFont="1" applyFill="1" applyBorder="1" applyAlignment="1">
      <alignment horizontal="right" vertical="center" wrapText="1"/>
    </xf>
    <xf numFmtId="0" fontId="13" fillId="5" borderId="21" xfId="2" applyFont="1" applyFill="1" applyBorder="1" applyAlignment="1">
      <alignment horizontal="right" vertical="center" wrapText="1"/>
    </xf>
    <xf numFmtId="0" fontId="13" fillId="5" borderId="37" xfId="2" applyFont="1" applyFill="1" applyBorder="1" applyAlignment="1">
      <alignment horizontal="right" vertical="center" wrapText="1"/>
    </xf>
    <xf numFmtId="0" fontId="14" fillId="2" borderId="0" xfId="2" applyFont="1" applyFill="1" applyAlignment="1">
      <alignment horizontal="center" vertical="center" textRotation="90" wrapText="1"/>
    </xf>
    <xf numFmtId="0" fontId="13" fillId="5" borderId="24" xfId="2" applyFont="1" applyFill="1" applyBorder="1" applyAlignment="1">
      <alignment horizontal="right" vertical="center" wrapText="1"/>
    </xf>
    <xf numFmtId="0" fontId="13" fillId="5" borderId="47" xfId="2" applyFont="1" applyFill="1" applyBorder="1" applyAlignment="1">
      <alignment horizontal="right" vertical="center" wrapText="1"/>
    </xf>
    <xf numFmtId="0" fontId="37" fillId="2" borderId="45" xfId="2" applyFont="1" applyFill="1" applyBorder="1" applyAlignment="1">
      <alignment horizontal="center" vertical="center" wrapText="1"/>
    </xf>
    <xf numFmtId="0" fontId="37" fillId="2" borderId="20" xfId="2" applyFont="1" applyFill="1" applyBorder="1" applyAlignment="1">
      <alignment horizontal="center" vertical="center" wrapText="1"/>
    </xf>
    <xf numFmtId="0" fontId="37" fillId="2" borderId="46" xfId="2" applyFont="1" applyFill="1" applyBorder="1" applyAlignment="1">
      <alignment horizontal="center" vertical="center" wrapText="1"/>
    </xf>
    <xf numFmtId="0" fontId="8" fillId="0" borderId="66" xfId="2" applyFont="1" applyBorder="1" applyAlignment="1">
      <alignment horizontal="center" vertical="center" wrapText="1"/>
    </xf>
    <xf numFmtId="0" fontId="8" fillId="0" borderId="68" xfId="2" applyFont="1" applyBorder="1" applyAlignment="1">
      <alignment horizontal="center" vertical="center" wrapText="1"/>
    </xf>
    <xf numFmtId="0" fontId="32" fillId="73" borderId="45" xfId="5" applyFont="1" applyFill="1" applyBorder="1" applyAlignment="1">
      <alignment horizontal="right" vertical="center" wrapText="1"/>
    </xf>
    <xf numFmtId="0" fontId="32" fillId="73" borderId="20" xfId="5" applyFont="1" applyFill="1" applyBorder="1" applyAlignment="1">
      <alignment horizontal="right" vertical="center" wrapText="1"/>
    </xf>
    <xf numFmtId="0" fontId="24" fillId="2" borderId="24" xfId="2" applyFont="1" applyFill="1" applyBorder="1" applyAlignment="1">
      <alignment horizontal="center" vertical="center" textRotation="90" wrapText="1"/>
    </xf>
    <xf numFmtId="0" fontId="24" fillId="2" borderId="25" xfId="2" applyFont="1" applyFill="1" applyBorder="1" applyAlignment="1">
      <alignment horizontal="center" vertical="center" textRotation="90" wrapText="1"/>
    </xf>
    <xf numFmtId="0" fontId="42" fillId="74" borderId="66" xfId="1" applyFont="1" applyFill="1" applyBorder="1" applyAlignment="1" applyProtection="1">
      <alignment horizontal="center" vertical="center" wrapText="1"/>
    </xf>
    <xf numFmtId="0" fontId="42" fillId="74" borderId="64" xfId="1" applyFont="1" applyFill="1" applyBorder="1" applyAlignment="1" applyProtection="1">
      <alignment horizontal="center" vertical="center" wrapText="1"/>
    </xf>
    <xf numFmtId="0" fontId="42" fillId="74" borderId="68" xfId="1" applyFont="1" applyFill="1" applyBorder="1" applyAlignment="1" applyProtection="1">
      <alignment horizontal="center" vertical="center" wrapText="1"/>
    </xf>
    <xf numFmtId="0" fontId="32" fillId="73" borderId="24" xfId="5" applyFont="1" applyFill="1" applyBorder="1" applyAlignment="1">
      <alignment horizontal="right" vertical="center" wrapText="1"/>
    </xf>
    <xf numFmtId="0" fontId="32" fillId="73" borderId="19" xfId="5" applyFont="1" applyFill="1" applyBorder="1" applyAlignment="1">
      <alignment horizontal="right" vertical="center" wrapText="1"/>
    </xf>
    <xf numFmtId="0" fontId="32" fillId="73" borderId="47" xfId="5" applyFont="1" applyFill="1" applyBorder="1" applyAlignment="1">
      <alignment horizontal="right" vertical="center" wrapText="1"/>
    </xf>
    <xf numFmtId="0" fontId="32" fillId="73" borderId="25" xfId="5" applyFont="1" applyFill="1" applyBorder="1" applyAlignment="1">
      <alignment horizontal="right" vertical="center" wrapText="1"/>
    </xf>
    <xf numFmtId="0" fontId="32" fillId="73" borderId="0" xfId="5" applyFont="1" applyFill="1" applyAlignment="1">
      <alignment horizontal="right" vertical="center" wrapText="1"/>
    </xf>
    <xf numFmtId="0" fontId="32" fillId="73" borderId="38" xfId="5" applyFont="1" applyFill="1" applyBorder="1" applyAlignment="1">
      <alignment horizontal="right" vertical="center" wrapText="1"/>
    </xf>
    <xf numFmtId="0" fontId="32" fillId="73" borderId="26" xfId="5" applyFont="1" applyFill="1" applyBorder="1" applyAlignment="1">
      <alignment horizontal="right" vertical="center" wrapText="1"/>
    </xf>
    <xf numFmtId="0" fontId="32" fillId="73" borderId="6" xfId="5" applyFont="1" applyFill="1" applyBorder="1" applyAlignment="1">
      <alignment horizontal="right" vertical="center" wrapText="1"/>
    </xf>
    <xf numFmtId="0" fontId="32" fillId="73" borderId="39" xfId="5" applyFont="1" applyFill="1" applyBorder="1" applyAlignment="1">
      <alignment horizontal="right" vertical="center" wrapText="1"/>
    </xf>
    <xf numFmtId="0" fontId="40" fillId="0" borderId="0" xfId="1" applyFont="1" applyBorder="1" applyAlignment="1" applyProtection="1">
      <alignment horizontal="right"/>
    </xf>
    <xf numFmtId="0" fontId="32" fillId="68" borderId="9" xfId="5" applyFont="1" applyFill="1" applyBorder="1" applyAlignment="1">
      <alignment horizontal="right" vertical="center" wrapText="1"/>
    </xf>
    <xf numFmtId="0" fontId="32" fillId="68" borderId="20" xfId="5" applyFont="1" applyFill="1" applyBorder="1" applyAlignment="1">
      <alignment horizontal="right" vertical="center" wrapText="1"/>
    </xf>
    <xf numFmtId="0" fontId="32" fillId="68" borderId="46" xfId="5" applyFont="1" applyFill="1" applyBorder="1" applyAlignment="1">
      <alignment horizontal="right" vertical="center" wrapText="1"/>
    </xf>
    <xf numFmtId="0" fontId="15" fillId="0" borderId="19" xfId="0" applyFont="1" applyBorder="1" applyAlignment="1">
      <alignment horizontal="right"/>
    </xf>
    <xf numFmtId="0" fontId="8" fillId="72" borderId="66" xfId="2" applyFont="1" applyFill="1" applyBorder="1" applyAlignment="1">
      <alignment horizontal="center" vertical="center" wrapText="1"/>
    </xf>
    <xf numFmtId="0" fontId="8" fillId="72" borderId="68" xfId="2" applyFont="1" applyFill="1" applyBorder="1" applyAlignment="1">
      <alignment horizontal="center" vertical="center" wrapText="1"/>
    </xf>
    <xf numFmtId="0" fontId="43" fillId="0" borderId="0" xfId="1" applyFont="1" applyBorder="1" applyAlignment="1" applyProtection="1">
      <alignment horizontal="right" vertical="center" wrapText="1"/>
    </xf>
    <xf numFmtId="0" fontId="32" fillId="73" borderId="46" xfId="5" applyFont="1" applyFill="1" applyBorder="1" applyAlignment="1">
      <alignment horizontal="right" vertical="center" wrapText="1"/>
    </xf>
    <xf numFmtId="0" fontId="24" fillId="2" borderId="66" xfId="2" applyFont="1" applyFill="1" applyBorder="1" applyAlignment="1">
      <alignment horizontal="center" vertical="center" textRotation="90" wrapText="1"/>
    </xf>
    <xf numFmtId="0" fontId="24" fillId="2" borderId="64" xfId="2" applyFont="1" applyFill="1" applyBorder="1" applyAlignment="1">
      <alignment horizontal="center" vertical="center" textRotation="90" wrapText="1"/>
    </xf>
    <xf numFmtId="0" fontId="24" fillId="2" borderId="68" xfId="2" applyFont="1" applyFill="1" applyBorder="1" applyAlignment="1">
      <alignment horizontal="center" vertical="center" textRotation="90" wrapText="1"/>
    </xf>
    <xf numFmtId="0" fontId="8" fillId="0" borderId="64" xfId="2" applyFont="1" applyBorder="1" applyAlignment="1">
      <alignment horizontal="center" vertical="center" wrapText="1"/>
    </xf>
    <xf numFmtId="0" fontId="15" fillId="0" borderId="19" xfId="2" applyFont="1" applyBorder="1" applyAlignment="1">
      <alignment horizontal="right" vertical="center" wrapText="1"/>
    </xf>
    <xf numFmtId="0" fontId="40" fillId="0" borderId="25" xfId="1" applyFont="1" applyBorder="1" applyAlignment="1" applyProtection="1">
      <alignment horizontal="right"/>
    </xf>
    <xf numFmtId="0" fontId="12" fillId="2" borderId="20" xfId="2" applyFont="1" applyFill="1" applyBorder="1" applyAlignment="1">
      <alignment vertical="center"/>
    </xf>
    <xf numFmtId="0" fontId="12" fillId="2" borderId="46" xfId="2" applyFont="1" applyFill="1" applyBorder="1" applyAlignment="1">
      <alignment vertical="center"/>
    </xf>
    <xf numFmtId="0" fontId="15" fillId="0" borderId="0" xfId="2" applyFont="1" applyAlignment="1">
      <alignment horizontal="right" vertical="center" wrapText="1"/>
    </xf>
    <xf numFmtId="0" fontId="15" fillId="0" borderId="19" xfId="2" applyFont="1" applyBorder="1" applyAlignment="1">
      <alignment horizontal="right" vertical="center"/>
    </xf>
    <xf numFmtId="0" fontId="40" fillId="0" borderId="0" xfId="1" applyFont="1" applyBorder="1" applyAlignment="1" applyProtection="1">
      <alignment horizontal="right" vertical="center" wrapText="1"/>
    </xf>
    <xf numFmtId="0" fontId="41" fillId="0" borderId="6" xfId="2" applyFont="1" applyBorder="1" applyAlignment="1">
      <alignment horizontal="right" vertical="center" wrapText="1"/>
    </xf>
    <xf numFmtId="0" fontId="24" fillId="71" borderId="45" xfId="2" applyFont="1" applyFill="1" applyBorder="1" applyAlignment="1">
      <alignment horizontal="center" vertical="center" wrapText="1"/>
    </xf>
    <xf numFmtId="0" fontId="24" fillId="71" borderId="20" xfId="2" applyFont="1" applyFill="1" applyBorder="1" applyAlignment="1">
      <alignment horizontal="center" vertical="center" wrapText="1"/>
    </xf>
    <xf numFmtId="0" fontId="24" fillId="71" borderId="46" xfId="2" applyFont="1" applyFill="1" applyBorder="1" applyAlignment="1">
      <alignment horizontal="center" vertical="center" wrapText="1"/>
    </xf>
    <xf numFmtId="0" fontId="15" fillId="0" borderId="24" xfId="2" applyFont="1" applyBorder="1" applyAlignment="1">
      <alignment horizontal="right" vertical="center" wrapText="1"/>
    </xf>
    <xf numFmtId="0" fontId="40" fillId="0" borderId="26" xfId="1" applyFont="1" applyBorder="1" applyAlignment="1" applyProtection="1">
      <alignment horizontal="right" vertical="center" wrapText="1"/>
    </xf>
    <xf numFmtId="0" fontId="40" fillId="0" borderId="6" xfId="1" applyFont="1" applyBorder="1" applyAlignment="1" applyProtection="1">
      <alignment horizontal="right" vertical="center" wrapText="1"/>
    </xf>
    <xf numFmtId="0" fontId="15" fillId="0" borderId="0" xfId="2" applyFont="1" applyAlignment="1">
      <alignment horizontal="center" vertical="center" wrapText="1"/>
    </xf>
    <xf numFmtId="0" fontId="11" fillId="66" borderId="48" xfId="5" applyFont="1" applyFill="1" applyBorder="1" applyAlignment="1">
      <alignment horizontal="center" vertical="center" wrapText="1"/>
    </xf>
    <xf numFmtId="0" fontId="11" fillId="66" borderId="52" xfId="5" applyFont="1" applyFill="1" applyBorder="1" applyAlignment="1">
      <alignment horizontal="center" vertical="center" wrapText="1"/>
    </xf>
    <xf numFmtId="0" fontId="11" fillId="66" borderId="59" xfId="5" applyFont="1" applyFill="1" applyBorder="1" applyAlignment="1">
      <alignment horizontal="center" vertical="center" wrapText="1"/>
    </xf>
    <xf numFmtId="0" fontId="13" fillId="5" borderId="30" xfId="2" applyFont="1" applyFill="1" applyBorder="1" applyAlignment="1">
      <alignment horizontal="center" vertical="center" wrapText="1"/>
    </xf>
    <xf numFmtId="0" fontId="13" fillId="5" borderId="4" xfId="2" applyFont="1" applyFill="1" applyBorder="1" applyAlignment="1">
      <alignment horizontal="center" vertical="center" wrapText="1"/>
    </xf>
    <xf numFmtId="0" fontId="13" fillId="5" borderId="10" xfId="2" applyFont="1" applyFill="1" applyBorder="1" applyAlignment="1">
      <alignment horizontal="center" vertical="center" wrapText="1"/>
    </xf>
    <xf numFmtId="0" fontId="11" fillId="66" borderId="48" xfId="5" applyFont="1" applyFill="1" applyBorder="1" applyAlignment="1">
      <alignment horizontal="right" vertical="center" wrapText="1"/>
    </xf>
    <xf numFmtId="0" fontId="11" fillId="66" borderId="52" xfId="5" applyFont="1" applyFill="1" applyBorder="1" applyAlignment="1">
      <alignment horizontal="right" vertical="center" wrapText="1"/>
    </xf>
    <xf numFmtId="0" fontId="13" fillId="5" borderId="36" xfId="2" applyFont="1" applyFill="1" applyBorder="1" applyAlignment="1">
      <alignment horizontal="center" vertical="center" wrapText="1"/>
    </xf>
    <xf numFmtId="0" fontId="13" fillId="5" borderId="21" xfId="2" applyFont="1" applyFill="1" applyBorder="1" applyAlignment="1">
      <alignment horizontal="center" vertical="center" wrapText="1"/>
    </xf>
    <xf numFmtId="0" fontId="13" fillId="5" borderId="33" xfId="2" applyFont="1" applyFill="1" applyBorder="1" applyAlignment="1">
      <alignment horizontal="center" vertical="center" wrapText="1"/>
    </xf>
    <xf numFmtId="0" fontId="50" fillId="69" borderId="45" xfId="0" applyFont="1" applyFill="1" applyBorder="1" applyAlignment="1">
      <alignment horizontal="center" vertical="center" wrapText="1"/>
    </xf>
    <xf numFmtId="0" fontId="50" fillId="69" borderId="20" xfId="0" applyFont="1" applyFill="1" applyBorder="1" applyAlignment="1">
      <alignment horizontal="center" vertical="center" wrapText="1"/>
    </xf>
    <xf numFmtId="0" fontId="50" fillId="69" borderId="46" xfId="0" applyFont="1" applyFill="1" applyBorder="1" applyAlignment="1">
      <alignment horizontal="center" vertical="center" wrapText="1"/>
    </xf>
    <xf numFmtId="0" fontId="53" fillId="69" borderId="45" xfId="0" applyFont="1" applyFill="1" applyBorder="1" applyAlignment="1">
      <alignment horizontal="center" vertical="center" wrapText="1"/>
    </xf>
    <xf numFmtId="0" fontId="53" fillId="69" borderId="20" xfId="0" applyFont="1" applyFill="1" applyBorder="1" applyAlignment="1">
      <alignment horizontal="center" vertical="center" wrapText="1"/>
    </xf>
    <xf numFmtId="0" fontId="53" fillId="69" borderId="46" xfId="0" applyFont="1" applyFill="1" applyBorder="1" applyAlignment="1">
      <alignment horizontal="center" vertical="center" wrapText="1"/>
    </xf>
    <xf numFmtId="0" fontId="14" fillId="2" borderId="45" xfId="2" applyFont="1" applyFill="1" applyBorder="1" applyAlignment="1">
      <alignment horizontal="center" vertical="center" wrapText="1"/>
    </xf>
    <xf numFmtId="0" fontId="14" fillId="2" borderId="20" xfId="2" applyFont="1" applyFill="1" applyBorder="1" applyAlignment="1">
      <alignment horizontal="center" vertical="center" wrapText="1"/>
    </xf>
    <xf numFmtId="0" fontId="14" fillId="2" borderId="46" xfId="2" applyFont="1" applyFill="1" applyBorder="1" applyAlignment="1">
      <alignment horizontal="center" vertical="center" wrapText="1"/>
    </xf>
    <xf numFmtId="0" fontId="15" fillId="60" borderId="26" xfId="2" applyFont="1" applyFill="1" applyBorder="1" applyAlignment="1">
      <alignment horizontal="left" vertical="center" wrapText="1"/>
    </xf>
    <xf numFmtId="0" fontId="15" fillId="60" borderId="6" xfId="2" applyFont="1" applyFill="1" applyBorder="1" applyAlignment="1">
      <alignment horizontal="left" vertical="center" wrapText="1"/>
    </xf>
    <xf numFmtId="0" fontId="15" fillId="60" borderId="39" xfId="2" applyFont="1" applyFill="1" applyBorder="1" applyAlignment="1">
      <alignment horizontal="left" vertical="center" wrapText="1"/>
    </xf>
    <xf numFmtId="0" fontId="33" fillId="64" borderId="45" xfId="5" applyFont="1" applyFill="1" applyBorder="1" applyAlignment="1">
      <alignment horizontal="center" vertical="center" wrapText="1"/>
    </xf>
    <xf numFmtId="0" fontId="33" fillId="64" borderId="20" xfId="5" applyFont="1" applyFill="1" applyBorder="1" applyAlignment="1">
      <alignment horizontal="center" vertical="center" wrapText="1"/>
    </xf>
    <xf numFmtId="0" fontId="33" fillId="64" borderId="46" xfId="5" applyFont="1" applyFill="1" applyBorder="1" applyAlignment="1">
      <alignment horizontal="center" vertical="center" wrapText="1"/>
    </xf>
    <xf numFmtId="0" fontId="22" fillId="0" borderId="0" xfId="2" applyFont="1" applyAlignment="1">
      <alignment horizontal="center" vertical="center" wrapText="1"/>
    </xf>
    <xf numFmtId="0" fontId="31" fillId="69" borderId="24" xfId="0" applyFont="1" applyFill="1" applyBorder="1" applyAlignment="1">
      <alignment horizontal="left" vertical="center" wrapText="1"/>
    </xf>
    <xf numFmtId="0" fontId="31" fillId="69" borderId="19" xfId="0" applyFont="1" applyFill="1" applyBorder="1" applyAlignment="1">
      <alignment horizontal="left" vertical="center" wrapText="1"/>
    </xf>
    <xf numFmtId="0" fontId="31" fillId="69" borderId="47" xfId="0" applyFont="1" applyFill="1" applyBorder="1" applyAlignment="1">
      <alignment horizontal="left" vertical="center" wrapText="1"/>
    </xf>
    <xf numFmtId="0" fontId="13" fillId="5" borderId="25" xfId="2" applyFont="1" applyFill="1" applyBorder="1" applyAlignment="1">
      <alignment horizontal="right" vertical="center" wrapText="1"/>
    </xf>
    <xf numFmtId="0" fontId="13" fillId="5" borderId="66" xfId="2" applyFont="1" applyFill="1" applyBorder="1" applyAlignment="1">
      <alignment horizontal="right" vertical="center" wrapText="1"/>
    </xf>
    <xf numFmtId="0" fontId="13" fillId="5" borderId="64" xfId="2" applyFont="1" applyFill="1" applyBorder="1" applyAlignment="1">
      <alignment horizontal="right" vertical="center" wrapText="1"/>
    </xf>
    <xf numFmtId="0" fontId="13" fillId="5" borderId="68" xfId="2" applyFont="1" applyFill="1" applyBorder="1" applyAlignment="1">
      <alignment horizontal="right" vertical="center" wrapText="1"/>
    </xf>
    <xf numFmtId="0" fontId="13" fillId="5" borderId="45" xfId="2" applyFont="1" applyFill="1" applyBorder="1" applyAlignment="1">
      <alignment horizontal="right" vertical="center" wrapText="1"/>
    </xf>
    <xf numFmtId="0" fontId="13" fillId="5" borderId="20" xfId="2" applyFont="1" applyFill="1" applyBorder="1" applyAlignment="1">
      <alignment horizontal="right" vertical="center" wrapText="1"/>
    </xf>
    <xf numFmtId="0" fontId="13" fillId="5" borderId="0" xfId="2" applyFont="1" applyFill="1" applyAlignment="1">
      <alignment horizontal="right" vertical="center" wrapText="1"/>
    </xf>
    <xf numFmtId="0" fontId="13" fillId="5" borderId="19" xfId="2" applyFont="1" applyFill="1" applyBorder="1" applyAlignment="1">
      <alignment horizontal="right" vertical="center" wrapText="1"/>
    </xf>
    <xf numFmtId="0" fontId="15" fillId="69" borderId="8" xfId="0" applyFont="1" applyFill="1" applyBorder="1" applyAlignment="1">
      <alignment horizontal="center" vertical="center" wrapText="1"/>
    </xf>
    <xf numFmtId="0" fontId="15" fillId="69" borderId="47" xfId="0" applyFont="1" applyFill="1" applyBorder="1" applyAlignment="1">
      <alignment horizontal="center" vertical="center" wrapText="1"/>
    </xf>
    <xf numFmtId="0" fontId="15" fillId="69" borderId="1" xfId="0" applyFont="1" applyFill="1" applyBorder="1" applyAlignment="1">
      <alignment horizontal="center" vertical="center" wrapText="1"/>
    </xf>
    <xf numFmtId="0" fontId="15" fillId="69" borderId="38" xfId="0" applyFont="1" applyFill="1" applyBorder="1" applyAlignment="1">
      <alignment horizontal="center" vertical="center" wrapText="1"/>
    </xf>
    <xf numFmtId="0" fontId="15" fillId="69" borderId="7" xfId="0" applyFont="1" applyFill="1" applyBorder="1" applyAlignment="1">
      <alignment horizontal="center" vertical="center" wrapText="1"/>
    </xf>
    <xf numFmtId="0" fontId="15" fillId="69" borderId="39" xfId="0" applyFont="1" applyFill="1" applyBorder="1" applyAlignment="1">
      <alignment horizontal="center" vertical="center" wrapText="1"/>
    </xf>
    <xf numFmtId="0" fontId="6" fillId="69" borderId="45" xfId="1" applyFill="1" applyBorder="1" applyAlignment="1" applyProtection="1">
      <alignment horizontal="center" vertical="center" wrapText="1"/>
    </xf>
    <xf numFmtId="0" fontId="6" fillId="69" borderId="20" xfId="1" applyFill="1" applyBorder="1" applyAlignment="1" applyProtection="1">
      <alignment horizontal="center" vertical="center" wrapText="1"/>
    </xf>
    <xf numFmtId="0" fontId="52" fillId="2" borderId="26" xfId="2" applyFont="1" applyFill="1" applyBorder="1" applyAlignment="1">
      <alignment horizontal="center" vertical="center" wrapText="1"/>
    </xf>
    <xf numFmtId="0" fontId="52" fillId="2" borderId="6" xfId="2" applyFont="1" applyFill="1" applyBorder="1" applyAlignment="1">
      <alignment horizontal="center" vertical="center" wrapText="1"/>
    </xf>
    <xf numFmtId="0" fontId="13" fillId="5" borderId="38" xfId="2" applyFont="1" applyFill="1" applyBorder="1" applyAlignment="1">
      <alignment horizontal="right" vertical="center" wrapText="1"/>
    </xf>
    <xf numFmtId="0" fontId="8" fillId="0" borderId="0" xfId="2" applyFont="1" applyAlignment="1">
      <alignment horizontal="center" vertical="center" wrapText="1"/>
    </xf>
    <xf numFmtId="0" fontId="14" fillId="2" borderId="47" xfId="2" applyFont="1" applyFill="1" applyBorder="1" applyAlignment="1">
      <alignment horizontal="center" vertical="center" wrapText="1"/>
    </xf>
    <xf numFmtId="0" fontId="14" fillId="2" borderId="39" xfId="2" applyFont="1" applyFill="1" applyBorder="1" applyAlignment="1">
      <alignment horizontal="center" vertical="center" wrapText="1"/>
    </xf>
    <xf numFmtId="0" fontId="15" fillId="0" borderId="6" xfId="2" applyFont="1" applyBorder="1" applyAlignment="1">
      <alignment horizontal="left" vertical="center" wrapText="1"/>
    </xf>
    <xf numFmtId="0" fontId="5" fillId="60" borderId="0" xfId="2" applyFill="1" applyAlignment="1">
      <alignment horizontal="center"/>
    </xf>
  </cellXfs>
  <cellStyles count="11">
    <cellStyle name="Comma 2" xfId="8" xr:uid="{D3D095B2-85C0-4FBF-845E-F7366370362B}"/>
    <cellStyle name="Hyperlink" xfId="1" builtinId="8"/>
    <cellStyle name="Normal" xfId="0" builtinId="0"/>
    <cellStyle name="Normal 2" xfId="2" xr:uid="{00000000-0005-0000-0000-000002000000}"/>
    <cellStyle name="Normal 2 2" xfId="4" xr:uid="{769976D0-0920-4A16-9A78-4FB97FE0DB19}"/>
    <cellStyle name="Normal 3" xfId="3" xr:uid="{27792BB2-A08E-40D7-B5CE-E3239C7EEA99}"/>
    <cellStyle name="Normal 3 2" xfId="6" xr:uid="{83CCC7D0-C839-4E41-9D9E-6A233640D347}"/>
    <cellStyle name="Normal 4" xfId="5" xr:uid="{51457F93-17B2-492D-BB51-20722DDE7EF0}"/>
    <cellStyle name="Normal 4 2" xfId="10" xr:uid="{32D26E1F-51FD-45BA-B94B-D0285C0DE604}"/>
    <cellStyle name="Normal 5" xfId="7" xr:uid="{DDEFABB6-C071-474B-AD0D-15B7BF620046}"/>
    <cellStyle name="Normal 6" xfId="9" xr:uid="{EF2B7F10-2997-42CC-9FAF-52374AD87A9B}"/>
  </cellStyles>
  <dxfs count="367">
    <dxf>
      <font>
        <color rgb="FFFF0000"/>
      </font>
    </dxf>
    <dxf>
      <font>
        <color rgb="FFFF0000"/>
      </font>
    </dxf>
    <dxf>
      <font>
        <color rgb="FF00AAAF"/>
      </font>
    </dxf>
    <dxf>
      <font>
        <b val="0"/>
        <i val="0"/>
        <color auto="1"/>
      </font>
      <fill>
        <patternFill>
          <bgColor rgb="FFC4E59F"/>
        </patternFill>
      </fill>
    </dxf>
    <dxf>
      <font>
        <b val="0"/>
        <i val="0"/>
        <color auto="1"/>
      </font>
      <fill>
        <patternFill>
          <bgColor rgb="FFC4E59F"/>
        </patternFill>
      </fill>
    </dxf>
    <dxf>
      <font>
        <b val="0"/>
        <i val="0"/>
        <color auto="1"/>
      </font>
      <fill>
        <patternFill>
          <bgColor rgb="FFFFFFA7"/>
        </patternFill>
      </fill>
    </dxf>
    <dxf>
      <font>
        <b val="0"/>
        <i val="0"/>
        <color auto="1"/>
      </font>
      <fill>
        <patternFill>
          <bgColor rgb="FFFFFFA3"/>
        </patternFill>
      </fill>
    </dxf>
    <dxf>
      <font>
        <b val="0"/>
        <i val="0"/>
        <color auto="1"/>
      </font>
      <fill>
        <patternFill>
          <bgColor rgb="FFFF9797"/>
        </patternFill>
      </fill>
    </dxf>
    <dxf>
      <font>
        <color rgb="FF00AAAF"/>
      </font>
    </dxf>
    <dxf>
      <font>
        <b val="0"/>
        <i val="0"/>
        <color auto="1"/>
      </font>
      <fill>
        <patternFill>
          <bgColor rgb="FFC4E59F"/>
        </patternFill>
      </fill>
    </dxf>
    <dxf>
      <font>
        <b val="0"/>
        <i val="0"/>
        <color auto="1"/>
      </font>
      <fill>
        <patternFill>
          <bgColor rgb="FFC4E59F"/>
        </patternFill>
      </fill>
    </dxf>
    <dxf>
      <font>
        <b val="0"/>
        <i val="0"/>
        <color auto="1"/>
      </font>
      <fill>
        <patternFill>
          <bgColor rgb="FFFFFFA7"/>
        </patternFill>
      </fill>
    </dxf>
    <dxf>
      <font>
        <b val="0"/>
        <i val="0"/>
        <color auto="1"/>
      </font>
      <fill>
        <patternFill>
          <bgColor rgb="FFFFFFA3"/>
        </patternFill>
      </fill>
    </dxf>
    <dxf>
      <font>
        <b val="0"/>
        <i val="0"/>
        <color auto="1"/>
      </font>
      <fill>
        <patternFill>
          <bgColor rgb="FFFF9797"/>
        </patternFill>
      </fill>
    </dxf>
    <dxf>
      <font>
        <color rgb="FFFF0000"/>
      </font>
    </dxf>
    <dxf>
      <font>
        <color rgb="FFFF0000"/>
      </font>
    </dxf>
    <dxf>
      <font>
        <b/>
        <i val="0"/>
        <color theme="0"/>
      </font>
      <fill>
        <patternFill>
          <bgColor rgb="FF00AAAF"/>
        </patternFill>
      </fill>
    </dxf>
    <dxf>
      <font>
        <b/>
        <i val="0"/>
        <color rgb="FFFF0000"/>
      </font>
      <fill>
        <patternFill>
          <bgColor rgb="FFFFFFFF"/>
        </patternFill>
      </fill>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b/>
        <i val="0"/>
        <color theme="0"/>
      </font>
      <fill>
        <patternFill>
          <bgColor rgb="FF00AAAF"/>
        </patternFill>
      </fill>
    </dxf>
    <dxf>
      <fill>
        <patternFill>
          <fgColor rgb="FFFFFFAF"/>
          <bgColor rgb="FFFF9999"/>
        </patternFill>
      </fill>
    </dxf>
    <dxf>
      <font>
        <b/>
        <i val="0"/>
        <color theme="0"/>
      </font>
      <fill>
        <patternFill>
          <bgColor rgb="FF00AAAF"/>
        </patternFill>
      </fill>
    </dxf>
    <dxf>
      <fill>
        <patternFill>
          <fgColor rgb="FFFFFFAF"/>
          <bgColor rgb="FFFF9999"/>
        </patternFill>
      </fill>
    </dxf>
    <dxf>
      <font>
        <b/>
        <i val="0"/>
        <color theme="0"/>
      </font>
      <fill>
        <patternFill>
          <bgColor rgb="FF00AAAF"/>
        </patternFill>
      </fill>
    </dxf>
    <dxf>
      <fill>
        <patternFill>
          <fgColor rgb="FFFFFFAF"/>
          <bgColor rgb="FFFF9999"/>
        </patternFill>
      </fill>
    </dxf>
    <dxf>
      <fill>
        <patternFill>
          <fgColor rgb="FFFFFFAF"/>
          <bgColor rgb="FFFF9999"/>
        </patternFill>
      </fill>
    </dxf>
    <dxf>
      <font>
        <b/>
        <i val="0"/>
        <color theme="0"/>
      </font>
      <fill>
        <patternFill>
          <bgColor rgb="FF00AAAF"/>
        </patternFill>
      </fill>
    </dxf>
    <dxf>
      <fill>
        <patternFill>
          <fgColor rgb="FFFFFFAF"/>
          <bgColor rgb="FFFF9999"/>
        </patternFill>
      </fill>
    </dxf>
    <dxf>
      <fill>
        <patternFill patternType="darkUp">
          <fgColor theme="0"/>
          <bgColor theme="1"/>
        </patternFill>
      </fill>
    </dxf>
    <dxf>
      <fill>
        <patternFill patternType="darkUp">
          <fgColor theme="0"/>
          <bgColor theme="1"/>
        </patternFill>
      </fill>
    </dxf>
    <dxf>
      <font>
        <b/>
        <i val="0"/>
        <color theme="0"/>
      </font>
      <fill>
        <patternFill>
          <bgColor rgb="FF00AAAF"/>
        </patternFill>
      </fill>
    </dxf>
    <dxf>
      <font>
        <color rgb="FF00AAAF"/>
      </font>
    </dxf>
    <dxf>
      <font>
        <color rgb="FFFF0000"/>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00AAAF"/>
      </font>
    </dxf>
    <dxf>
      <font>
        <color rgb="FFFF0000"/>
      </font>
    </dxf>
    <dxf>
      <font>
        <color rgb="FF00AAAF"/>
      </font>
    </dxf>
    <dxf>
      <font>
        <color rgb="FFFF0000"/>
      </font>
    </dxf>
    <dxf>
      <font>
        <color rgb="FFFF0000"/>
      </font>
    </dxf>
    <dxf>
      <font>
        <color rgb="FF00AAAF"/>
      </font>
    </dxf>
    <dxf>
      <font>
        <color rgb="FFFF0000"/>
      </font>
    </dxf>
    <dxf>
      <font>
        <color rgb="FF00AAAF"/>
      </font>
    </dxf>
    <dxf>
      <font>
        <color rgb="FF00AAAF"/>
      </font>
    </dxf>
    <dxf>
      <font>
        <color rgb="FFFF0000"/>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00AAAF"/>
      </font>
    </dxf>
    <dxf>
      <font>
        <color rgb="FFFF0000"/>
      </font>
    </dxf>
    <dxf>
      <fill>
        <patternFill patternType="darkUp">
          <fgColor theme="0"/>
          <bgColor theme="1"/>
        </patternFill>
      </fill>
    </dxf>
    <dxf>
      <fill>
        <patternFill patternType="darkUp">
          <fgColor theme="0"/>
          <bgColor theme="1"/>
        </patternFill>
      </fill>
    </dxf>
    <dxf>
      <fill>
        <patternFill patternType="darkUp">
          <fgColor theme="0"/>
          <bgColor theme="1"/>
        </patternFill>
      </fill>
    </dxf>
    <dxf>
      <fill>
        <patternFill patternType="darkUp">
          <fgColor theme="0"/>
          <bgColor theme="1"/>
        </patternFill>
      </fill>
    </dxf>
    <dxf>
      <fill>
        <patternFill patternType="darkUp">
          <fgColor theme="0"/>
          <bgColor theme="1"/>
        </patternFill>
      </fill>
    </dxf>
    <dxf>
      <fill>
        <patternFill patternType="darkUp">
          <fgColor theme="0"/>
          <bgColor theme="1"/>
        </patternFill>
      </fill>
    </dxf>
    <dxf>
      <fill>
        <patternFill patternType="darkUp">
          <fgColor theme="0"/>
          <bgColor theme="1"/>
        </patternFill>
      </fill>
    </dxf>
    <dxf>
      <fill>
        <patternFill patternType="darkUp">
          <fgColor theme="0"/>
          <bgColor theme="1"/>
        </patternFill>
      </fill>
    </dxf>
    <dxf>
      <fill>
        <patternFill patternType="darkUp">
          <fgColor theme="0"/>
          <bgColor theme="1"/>
        </patternFill>
      </fill>
    </dxf>
    <dxf>
      <fill>
        <patternFill patternType="darkUp">
          <fgColor theme="0"/>
          <bgColor theme="1"/>
        </patternFill>
      </fill>
    </dxf>
    <dxf>
      <fill>
        <patternFill patternType="darkUp">
          <fgColor theme="0"/>
          <bgColor theme="1"/>
        </patternFill>
      </fill>
    </dxf>
    <dxf>
      <fill>
        <patternFill patternType="darkUp">
          <fgColor theme="0"/>
          <bgColor theme="1"/>
        </patternFill>
      </fill>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FF0000"/>
      </font>
    </dxf>
    <dxf>
      <font>
        <color rgb="FF00AAAF"/>
      </font>
    </dxf>
    <dxf>
      <font>
        <color rgb="FF00AAAF"/>
      </font>
    </dxf>
    <dxf>
      <font>
        <color rgb="FFFF0000"/>
      </font>
    </dxf>
    <dxf>
      <font>
        <color rgb="FF00AAAF"/>
      </font>
    </dxf>
    <dxf>
      <font>
        <color rgb="FFFF0000"/>
      </font>
    </dxf>
    <dxf>
      <font>
        <color rgb="FF00AAAF"/>
      </font>
    </dxf>
    <dxf>
      <font>
        <color rgb="FFFF0000"/>
      </font>
    </dxf>
    <dxf>
      <font>
        <color rgb="FFFF0000"/>
      </font>
    </dxf>
    <dxf>
      <font>
        <color rgb="FF00AAAF"/>
      </font>
    </dxf>
    <dxf>
      <font>
        <color rgb="FFFF0000"/>
      </font>
    </dxf>
    <dxf>
      <font>
        <color rgb="FF00AAAF"/>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ill>
        <patternFill>
          <fgColor rgb="FFFFFFAF"/>
          <bgColor rgb="FFFF9999"/>
        </patternFill>
      </fill>
    </dxf>
    <dxf>
      <fill>
        <patternFill>
          <fgColor rgb="FFFFFFAF"/>
          <bgColor rgb="FFFFFFAF"/>
        </patternFill>
      </fill>
    </dxf>
    <dxf>
      <fill>
        <patternFill>
          <fgColor rgb="FFFFFFAF"/>
          <bgColor rgb="FFFF9999"/>
        </patternFill>
      </fill>
    </dxf>
    <dxf>
      <fill>
        <patternFill>
          <fgColor rgb="FFFFFFAF"/>
          <bgColor rgb="FFFFFFAF"/>
        </patternFill>
      </fill>
    </dxf>
    <dxf>
      <fill>
        <patternFill>
          <fgColor rgb="FFFFFFAF"/>
          <bgColor rgb="FFFF9999"/>
        </patternFill>
      </fill>
    </dxf>
    <dxf>
      <fill>
        <patternFill>
          <fgColor rgb="FFFFFFAF"/>
          <bgColor rgb="FFFFFFAF"/>
        </patternFill>
      </fill>
    </dxf>
    <dxf>
      <fill>
        <patternFill>
          <fgColor rgb="FFFFFFAF"/>
          <bgColor rgb="FFFF9999"/>
        </patternFill>
      </fill>
    </dxf>
    <dxf>
      <fill>
        <patternFill>
          <fgColor rgb="FFFFFFAF"/>
          <bgColor rgb="FFFFFFAF"/>
        </patternFill>
      </fill>
    </dxf>
    <dxf>
      <fill>
        <patternFill>
          <fgColor rgb="FFFFFFAF"/>
          <bgColor rgb="FFFF9999"/>
        </patternFill>
      </fill>
    </dxf>
    <dxf>
      <fill>
        <patternFill>
          <fgColor rgb="FFFFFFAF"/>
          <bgColor rgb="FFFFFFAF"/>
        </patternFill>
      </fill>
    </dxf>
    <dxf>
      <fill>
        <patternFill>
          <bgColor rgb="FFFFFFAF"/>
        </patternFill>
      </fill>
    </dxf>
    <dxf>
      <fill>
        <patternFill>
          <bgColor theme="6" tint="0.39994506668294322"/>
        </patternFill>
      </fill>
    </dxf>
    <dxf>
      <font>
        <b/>
        <i val="0"/>
        <color theme="0"/>
      </font>
      <fill>
        <patternFill>
          <bgColor rgb="FF00AAAF"/>
        </patternFill>
      </fill>
    </dxf>
    <dxf>
      <fill>
        <patternFill>
          <bgColor rgb="FFFFFFAF"/>
        </patternFill>
      </fill>
    </dxf>
    <dxf>
      <fill>
        <patternFill>
          <bgColor theme="6" tint="0.39994506668294322"/>
        </patternFill>
      </fill>
    </dxf>
    <dxf>
      <font>
        <b/>
        <i val="0"/>
        <color theme="0"/>
      </font>
      <fill>
        <patternFill>
          <bgColor rgb="FF00AAAF"/>
        </patternFill>
      </fill>
    </dxf>
    <dxf>
      <fill>
        <patternFill>
          <bgColor rgb="FFFFFFAF"/>
        </patternFill>
      </fill>
    </dxf>
    <dxf>
      <fill>
        <patternFill>
          <bgColor theme="6" tint="0.39994506668294322"/>
        </patternFill>
      </fill>
    </dxf>
    <dxf>
      <font>
        <b/>
        <i val="0"/>
        <color theme="0"/>
      </font>
      <fill>
        <patternFill>
          <bgColor rgb="FF00AAAF"/>
        </patternFill>
      </fill>
    </dxf>
    <dxf>
      <fill>
        <patternFill>
          <bgColor rgb="FFFFFFAF"/>
        </patternFill>
      </fill>
    </dxf>
    <dxf>
      <fill>
        <patternFill>
          <bgColor theme="6" tint="0.39994506668294322"/>
        </patternFill>
      </fill>
    </dxf>
    <dxf>
      <font>
        <b/>
        <i val="0"/>
        <color theme="0"/>
      </font>
      <fill>
        <patternFill>
          <bgColor rgb="FF00AAAF"/>
        </patternFill>
      </fill>
    </dxf>
    <dxf>
      <fill>
        <patternFill>
          <bgColor theme="6" tint="0.39994506668294322"/>
        </patternFill>
      </fill>
    </dxf>
    <dxf>
      <fill>
        <patternFill>
          <bgColor rgb="FFFFFFAF"/>
        </patternFill>
      </fill>
    </dxf>
    <dxf>
      <font>
        <b/>
        <i val="0"/>
        <color theme="0"/>
      </font>
      <fill>
        <patternFill>
          <bgColor rgb="FF00AAAF"/>
        </patternFill>
      </fill>
    </dxf>
    <dxf>
      <font>
        <color rgb="FF00AAAF"/>
      </font>
    </dxf>
    <dxf>
      <font>
        <color rgb="FFFF0000"/>
      </font>
    </dxf>
    <dxf>
      <font>
        <color rgb="FFFF0000"/>
      </font>
    </dxf>
    <dxf>
      <font>
        <color rgb="FF00AAAF"/>
      </font>
    </dxf>
    <dxf>
      <font>
        <color rgb="FF00AAAF"/>
      </font>
    </dxf>
    <dxf>
      <font>
        <color rgb="FFFF0000"/>
      </font>
    </dxf>
    <dxf>
      <font>
        <color rgb="FFFF0000"/>
      </font>
    </dxf>
    <dxf>
      <font>
        <color rgb="FF00AAAF"/>
      </font>
    </dxf>
    <dxf>
      <font>
        <color rgb="FF00AAAF"/>
      </font>
    </dxf>
    <dxf>
      <font>
        <color rgb="FFFF0000"/>
      </font>
    </dxf>
    <dxf>
      <font>
        <color rgb="FF00AAAF"/>
      </font>
    </dxf>
    <dxf>
      <font>
        <color rgb="FFFF0000"/>
      </font>
    </dxf>
    <dxf>
      <font>
        <color rgb="FF00AAAF"/>
      </font>
    </dxf>
    <dxf>
      <font>
        <color rgb="FFFF0000"/>
      </font>
    </dxf>
    <dxf>
      <font>
        <color rgb="FFFF0000"/>
      </font>
    </dxf>
    <dxf>
      <font>
        <color rgb="FF00AAAF"/>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00AAAF"/>
      </font>
    </dxf>
    <dxf>
      <font>
        <color rgb="FFFF0000"/>
      </font>
    </dxf>
    <dxf>
      <font>
        <color rgb="FFFF0000"/>
      </font>
    </dxf>
    <dxf>
      <font>
        <color rgb="FF00AAAF"/>
      </font>
    </dxf>
    <dxf>
      <font>
        <color rgb="FFFF0000"/>
      </font>
    </dxf>
    <dxf>
      <font>
        <color rgb="FF00AAAF"/>
      </font>
    </dxf>
    <dxf>
      <font>
        <color rgb="FFFF0000"/>
      </font>
    </dxf>
    <dxf>
      <font>
        <color rgb="FFFF0000"/>
      </font>
    </dxf>
    <dxf>
      <font>
        <color rgb="FFFF0000"/>
      </font>
    </dxf>
    <dxf>
      <font>
        <b/>
        <i val="0"/>
        <color theme="0"/>
      </font>
      <fill>
        <patternFill>
          <bgColor rgb="FF00AAAF"/>
        </patternFill>
      </fill>
    </dxf>
    <dxf>
      <fill>
        <patternFill>
          <bgColor rgb="FFD0EBB3"/>
        </patternFill>
      </fill>
    </dxf>
    <dxf>
      <fill>
        <patternFill>
          <bgColor rgb="FFBAE18F"/>
        </patternFill>
      </fill>
    </dxf>
    <dxf>
      <font>
        <b/>
        <i val="0"/>
        <color theme="0"/>
      </font>
      <fill>
        <patternFill>
          <bgColor rgb="FF00AAAF"/>
        </patternFill>
      </fill>
    </dxf>
    <dxf>
      <font>
        <color rgb="FFFF0000"/>
      </font>
    </dxf>
    <dxf>
      <font>
        <b val="0"/>
        <i val="0"/>
        <color auto="1"/>
      </font>
      <fill>
        <patternFill patternType="solid">
          <bgColor theme="6" tint="0.39994506668294322"/>
        </patternFill>
      </fill>
    </dxf>
    <dxf>
      <font>
        <b val="0"/>
        <i val="0"/>
        <color auto="1"/>
      </font>
      <fill>
        <patternFill patternType="solid">
          <bgColor rgb="FFFFFFA7"/>
        </patternFill>
      </fill>
    </dxf>
    <dxf>
      <font>
        <b val="0"/>
        <i val="0"/>
        <color auto="1"/>
      </font>
      <fill>
        <patternFill patternType="none">
          <bgColor auto="1"/>
        </patternFill>
      </fill>
    </dxf>
    <dxf>
      <font>
        <b val="0"/>
        <i val="0"/>
        <color auto="1"/>
      </font>
      <fill>
        <patternFill patternType="solid">
          <bgColor rgb="FFFFFFA7"/>
        </patternFill>
      </fill>
    </dxf>
    <dxf>
      <font>
        <b/>
        <i val="0"/>
        <strike val="0"/>
        <color theme="0"/>
      </font>
      <fill>
        <patternFill>
          <bgColor rgb="FF00AAAF"/>
        </patternFill>
      </fill>
    </dxf>
    <dxf>
      <font>
        <color rgb="FF00AAAF"/>
      </font>
    </dxf>
    <dxf>
      <font>
        <color rgb="FFFF0000"/>
      </font>
    </dxf>
    <dxf>
      <font>
        <color rgb="FFFF0000"/>
      </font>
    </dxf>
    <dxf>
      <font>
        <b val="0"/>
        <i val="0"/>
        <color theme="0"/>
      </font>
      <fill>
        <patternFill patternType="darkUp">
          <fgColor auto="1"/>
          <bgColor theme="0"/>
        </patternFill>
      </fill>
    </dxf>
    <dxf>
      <font>
        <b val="0"/>
        <i val="0"/>
        <color theme="0"/>
      </font>
      <fill>
        <patternFill patternType="darkUp">
          <fgColor auto="1"/>
          <bgColor theme="0"/>
        </patternFill>
      </fill>
    </dxf>
    <dxf>
      <font>
        <b/>
        <i val="0"/>
        <color theme="0"/>
      </font>
      <fill>
        <patternFill>
          <bgColor rgb="FF00AAAF"/>
        </patternFill>
      </fill>
    </dxf>
    <dxf>
      <font>
        <color rgb="FFFF0000"/>
      </font>
    </dxf>
    <dxf>
      <font>
        <color rgb="FF00AAAF"/>
      </font>
    </dxf>
    <dxf>
      <font>
        <color rgb="FFFF0000"/>
      </font>
    </dxf>
    <dxf>
      <font>
        <color rgb="FF00AAAF"/>
      </font>
    </dxf>
    <dxf>
      <font>
        <color rgb="FFFF0000"/>
      </font>
    </dxf>
    <dxf>
      <font>
        <color rgb="FF00AAAF"/>
      </font>
    </dxf>
    <dxf>
      <font>
        <color rgb="FFFF0000"/>
      </font>
    </dxf>
    <dxf>
      <font>
        <b/>
        <i val="0"/>
        <strike val="0"/>
        <color theme="0"/>
      </font>
      <fill>
        <patternFill>
          <bgColor rgb="FF00AAAF"/>
        </patternFill>
      </fill>
    </dxf>
    <dxf>
      <font>
        <b/>
        <i val="0"/>
        <strike val="0"/>
        <color theme="0"/>
      </font>
      <fill>
        <patternFill>
          <bgColor rgb="FF00AAAF"/>
        </patternFill>
      </fill>
    </dxf>
    <dxf>
      <font>
        <color rgb="FF00AAAF"/>
      </font>
    </dxf>
    <dxf>
      <font>
        <color rgb="FF00AAAF"/>
      </font>
    </dxf>
    <dxf>
      <font>
        <color rgb="FFFF0000"/>
      </font>
    </dxf>
    <dxf>
      <font>
        <color theme="0"/>
      </font>
      <fill>
        <patternFill patternType="lightUp">
          <bgColor theme="0"/>
        </patternFill>
      </fill>
    </dxf>
    <dxf>
      <font>
        <color theme="0"/>
      </font>
      <fill>
        <patternFill patternType="lightUp">
          <bgColor theme="0"/>
        </patternFill>
      </fill>
    </dxf>
    <dxf>
      <font>
        <color rgb="FFFF0000"/>
      </font>
    </dxf>
    <dxf>
      <font>
        <color rgb="FF00AAAF"/>
      </font>
    </dxf>
    <dxf>
      <font>
        <color rgb="FFFF0000"/>
      </font>
    </dxf>
    <dxf>
      <font>
        <color rgb="FF00AAAF"/>
      </font>
    </dxf>
    <dxf>
      <font>
        <color rgb="FFFF0000"/>
      </font>
    </dxf>
    <dxf>
      <font>
        <color rgb="FF00AAAF"/>
      </font>
    </dxf>
    <dxf>
      <font>
        <b val="0"/>
        <i val="0"/>
        <color auto="1"/>
      </font>
      <fill>
        <patternFill>
          <bgColor rgb="FFC4E59F"/>
        </patternFill>
      </fill>
    </dxf>
    <dxf>
      <font>
        <b val="0"/>
        <i val="0"/>
        <color auto="1"/>
      </font>
      <fill>
        <patternFill>
          <bgColor rgb="FFC4E59F"/>
        </patternFill>
      </fill>
    </dxf>
    <dxf>
      <font>
        <b val="0"/>
        <i val="0"/>
        <color auto="1"/>
      </font>
      <fill>
        <patternFill>
          <bgColor rgb="FFFFFFA7"/>
        </patternFill>
      </fill>
    </dxf>
    <dxf>
      <font>
        <b val="0"/>
        <i val="0"/>
        <color auto="1"/>
      </font>
      <fill>
        <patternFill>
          <bgColor rgb="FFFFFFA3"/>
        </patternFill>
      </fill>
    </dxf>
    <dxf>
      <font>
        <b val="0"/>
        <i val="0"/>
        <color auto="1"/>
      </font>
      <fill>
        <patternFill>
          <bgColor rgb="FFFF9797"/>
        </patternFill>
      </fill>
    </dxf>
    <dxf>
      <font>
        <color rgb="FFFF0000"/>
      </font>
    </dxf>
    <dxf>
      <font>
        <color rgb="FF00AAAF"/>
      </font>
    </dxf>
    <dxf>
      <font>
        <b val="0"/>
        <i val="0"/>
        <color auto="1"/>
      </font>
      <fill>
        <patternFill>
          <bgColor rgb="FFFF9797"/>
        </patternFill>
      </fill>
    </dxf>
    <dxf>
      <font>
        <b val="0"/>
        <i val="0"/>
        <color auto="1"/>
      </font>
      <fill>
        <patternFill>
          <bgColor rgb="FFFFFFA3"/>
        </patternFill>
      </fill>
    </dxf>
    <dxf>
      <font>
        <b val="0"/>
        <i val="0"/>
        <color auto="1"/>
      </font>
      <fill>
        <patternFill>
          <bgColor rgb="FFFFFFA7"/>
        </patternFill>
      </fill>
    </dxf>
    <dxf>
      <font>
        <b val="0"/>
        <i val="0"/>
        <color auto="1"/>
      </font>
      <fill>
        <patternFill>
          <bgColor rgb="FFC4E59F"/>
        </patternFill>
      </fill>
    </dxf>
    <dxf>
      <font>
        <b val="0"/>
        <i val="0"/>
        <color auto="1"/>
      </font>
      <fill>
        <patternFill>
          <bgColor rgb="FFC4E59F"/>
        </patternFill>
      </fill>
    </dxf>
    <dxf>
      <font>
        <color rgb="FFFF0000"/>
      </font>
    </dxf>
    <dxf>
      <font>
        <color rgb="FFFF0000"/>
      </font>
    </dxf>
    <dxf>
      <font>
        <color rgb="FF00AAAF"/>
      </font>
    </dxf>
    <dxf>
      <font>
        <b val="0"/>
        <i val="0"/>
        <color auto="1"/>
      </font>
      <fill>
        <patternFill>
          <bgColor rgb="FFC4E59F"/>
        </patternFill>
      </fill>
    </dxf>
    <dxf>
      <font>
        <b val="0"/>
        <i val="0"/>
        <color auto="1"/>
      </font>
      <fill>
        <patternFill>
          <bgColor rgb="FFC4E59F"/>
        </patternFill>
      </fill>
    </dxf>
    <dxf>
      <font>
        <b val="0"/>
        <i val="0"/>
        <color auto="1"/>
      </font>
      <fill>
        <patternFill>
          <bgColor rgb="FFFFFFA7"/>
        </patternFill>
      </fill>
    </dxf>
    <dxf>
      <font>
        <b val="0"/>
        <i val="0"/>
        <color auto="1"/>
      </font>
      <fill>
        <patternFill>
          <bgColor rgb="FFFF9797"/>
        </patternFill>
      </fill>
    </dxf>
    <dxf>
      <font>
        <b val="0"/>
        <i val="0"/>
        <color auto="1"/>
      </font>
      <fill>
        <patternFill>
          <bgColor rgb="FFFFFFA3"/>
        </patternFill>
      </fill>
    </dxf>
    <dxf>
      <font>
        <color rgb="FFFF0000"/>
      </font>
    </dxf>
    <dxf>
      <font>
        <color rgb="FFFF0000"/>
      </font>
    </dxf>
    <dxf>
      <font>
        <color rgb="FF00AAAF"/>
      </font>
    </dxf>
    <dxf>
      <font>
        <b val="0"/>
        <i val="0"/>
        <color auto="1"/>
      </font>
      <fill>
        <patternFill>
          <bgColor rgb="FFC4E59F"/>
        </patternFill>
      </fill>
    </dxf>
    <dxf>
      <font>
        <b val="0"/>
        <i val="0"/>
        <color auto="1"/>
      </font>
      <fill>
        <patternFill>
          <bgColor rgb="FFFF9797"/>
        </patternFill>
      </fill>
    </dxf>
    <dxf>
      <font>
        <b val="0"/>
        <i val="0"/>
        <color auto="1"/>
      </font>
      <fill>
        <patternFill>
          <bgColor rgb="FFFFFFA3"/>
        </patternFill>
      </fill>
    </dxf>
    <dxf>
      <font>
        <b val="0"/>
        <i val="0"/>
        <color auto="1"/>
      </font>
      <fill>
        <patternFill>
          <bgColor rgb="FFFFFFA7"/>
        </patternFill>
      </fill>
    </dxf>
    <dxf>
      <font>
        <b val="0"/>
        <i val="0"/>
        <color auto="1"/>
      </font>
      <fill>
        <patternFill>
          <bgColor rgb="FFC4E59F"/>
        </patternFill>
      </fill>
    </dxf>
    <dxf>
      <font>
        <color rgb="FFFF0000"/>
      </font>
    </dxf>
    <dxf>
      <fill>
        <patternFill patternType="lightUp"/>
      </fill>
    </dxf>
    <dxf>
      <fill>
        <patternFill patternType="lightUp"/>
      </fill>
    </dxf>
    <dxf>
      <font>
        <color rgb="FF00AAAF"/>
      </font>
    </dxf>
    <dxf>
      <font>
        <color rgb="FFFF0000"/>
      </font>
    </dxf>
    <dxf>
      <font>
        <color rgb="FF00AAAF"/>
      </font>
    </dxf>
    <dxf>
      <font>
        <color rgb="FFFF0000"/>
      </font>
    </dxf>
    <dxf>
      <font>
        <color rgb="FF00AAAF"/>
      </font>
    </dxf>
    <dxf>
      <font>
        <b val="0"/>
        <i val="0"/>
        <color auto="1"/>
      </font>
      <fill>
        <patternFill>
          <bgColor rgb="FFC4E59F"/>
        </patternFill>
      </fill>
    </dxf>
    <dxf>
      <font>
        <b val="0"/>
        <i val="0"/>
        <color auto="1"/>
      </font>
      <fill>
        <patternFill>
          <bgColor rgb="FFC4E59F"/>
        </patternFill>
      </fill>
    </dxf>
    <dxf>
      <font>
        <b val="0"/>
        <i val="0"/>
        <color auto="1"/>
      </font>
      <fill>
        <patternFill>
          <bgColor rgb="FFFFFFA7"/>
        </patternFill>
      </fill>
    </dxf>
    <dxf>
      <font>
        <b val="0"/>
        <i val="0"/>
        <color auto="1"/>
      </font>
      <fill>
        <patternFill>
          <bgColor rgb="FFFF9797"/>
        </patternFill>
      </fill>
    </dxf>
    <dxf>
      <font>
        <b val="0"/>
        <i val="0"/>
        <color auto="1"/>
      </font>
      <fill>
        <patternFill>
          <bgColor rgb="FFFFFFA3"/>
        </patternFill>
      </fill>
    </dxf>
    <dxf>
      <fill>
        <patternFill>
          <fgColor rgb="FFFFFFAF"/>
          <bgColor rgb="FFFFFFAF"/>
        </patternFill>
      </fill>
    </dxf>
    <dxf>
      <fill>
        <patternFill>
          <fgColor rgb="FFFFFFAF"/>
          <bgColor rgb="FFFF9999"/>
        </patternFill>
      </fill>
    </dxf>
    <dxf>
      <fill>
        <patternFill patternType="darkUp">
          <fgColor theme="0"/>
          <bgColor theme="1"/>
        </patternFill>
      </fill>
    </dxf>
    <dxf>
      <fill>
        <patternFill patternType="darkUp">
          <fgColor theme="0"/>
          <bgColor theme="1"/>
        </patternFill>
      </fill>
    </dxf>
    <dxf>
      <font>
        <color rgb="FF00AAAF"/>
      </font>
    </dxf>
    <dxf>
      <font>
        <color rgb="FFFF0000"/>
      </font>
    </dxf>
    <dxf>
      <fill>
        <patternFill>
          <bgColor theme="6" tint="0.39994506668294322"/>
        </patternFill>
      </fill>
    </dxf>
    <dxf>
      <fill>
        <patternFill>
          <bgColor rgb="FFFFFFAF"/>
        </patternFill>
      </fill>
    </dxf>
    <dxf>
      <font>
        <b/>
        <i val="0"/>
        <strike val="0"/>
        <color rgb="FFFF0000"/>
      </font>
    </dxf>
    <dxf>
      <font>
        <color rgb="FF00AAAF"/>
      </font>
    </dxf>
    <dxf>
      <font>
        <color rgb="FFFF0000"/>
      </font>
    </dxf>
    <dxf>
      <font>
        <color rgb="FF00AAAF"/>
      </font>
    </dxf>
    <dxf>
      <font>
        <color rgb="FFFF0000"/>
      </font>
    </dxf>
    <dxf>
      <font>
        <color rgb="FFFF0000"/>
      </font>
    </dxf>
    <dxf>
      <font>
        <b/>
        <i val="0"/>
        <strike val="0"/>
        <color rgb="FF00B050"/>
      </font>
    </dxf>
    <dxf>
      <font>
        <b/>
        <i val="0"/>
        <strike val="0"/>
        <color rgb="FFFF0000"/>
      </font>
    </dxf>
    <dxf>
      <font>
        <b/>
        <i val="0"/>
        <strike val="0"/>
        <color rgb="FFFF0000"/>
      </font>
    </dxf>
    <dxf>
      <font>
        <b/>
        <i val="0"/>
        <strike val="0"/>
        <color theme="0"/>
      </font>
      <fill>
        <patternFill>
          <bgColor rgb="FF00AAAF"/>
        </patternFill>
      </fill>
    </dxf>
    <dxf>
      <fill>
        <patternFill patternType="darkUp"/>
      </fill>
    </dxf>
    <dxf>
      <fill>
        <patternFill patternType="darkUp"/>
      </fill>
    </dxf>
    <dxf>
      <fill>
        <patternFill patternType="darkUp"/>
      </fill>
    </dxf>
    <dxf>
      <fill>
        <patternFill patternType="darkUp"/>
      </fill>
    </dxf>
    <dxf>
      <fill>
        <patternFill patternType="darkUp"/>
      </fill>
    </dxf>
    <dxf>
      <fill>
        <patternFill patternType="darkUp"/>
      </fill>
    </dxf>
    <dxf>
      <fill>
        <patternFill patternType="darkUp"/>
      </fill>
    </dxf>
    <dxf>
      <fill>
        <patternFill patternType="darkUp"/>
      </fill>
    </dxf>
    <dxf>
      <fill>
        <patternFill patternType="darkUp"/>
      </fill>
    </dxf>
    <dxf>
      <fill>
        <patternFill patternType="darkUp"/>
      </fill>
    </dxf>
    <dxf>
      <fill>
        <patternFill patternType="darkUp"/>
      </fill>
    </dxf>
    <dxf>
      <fill>
        <patternFill patternType="darkUp"/>
      </fill>
    </dxf>
    <dxf>
      <fill>
        <patternFill patternType="darkUp"/>
      </fill>
    </dxf>
    <dxf>
      <fill>
        <patternFill patternType="darkUp"/>
      </fill>
    </dxf>
    <dxf>
      <font>
        <color rgb="FFFF0000"/>
      </font>
    </dxf>
    <dxf>
      <font>
        <color rgb="FF00AAAF"/>
      </font>
    </dxf>
    <dxf>
      <font>
        <color rgb="FF00AAAF"/>
      </font>
    </dxf>
    <dxf>
      <font>
        <color rgb="FFFF0000"/>
      </font>
    </dxf>
    <dxf>
      <font>
        <b/>
        <i val="0"/>
        <color rgb="FF00B050"/>
      </font>
    </dxf>
    <dxf>
      <font>
        <b/>
        <i val="0"/>
        <color rgb="FFFF0000"/>
      </font>
    </dxf>
    <dxf>
      <font>
        <b/>
        <i val="0"/>
        <strike val="0"/>
        <color rgb="FF00B050"/>
      </font>
    </dxf>
    <dxf>
      <font>
        <color rgb="FFFF0000"/>
      </font>
    </dxf>
    <dxf>
      <font>
        <color rgb="FFFF0000"/>
      </font>
    </dxf>
    <dxf>
      <fill>
        <patternFill patternType="darkUp"/>
      </fill>
    </dxf>
    <dxf>
      <fill>
        <patternFill patternType="darkUp"/>
      </fill>
    </dxf>
    <dxf>
      <fill>
        <patternFill patternType="darkUp"/>
      </fill>
    </dxf>
    <dxf>
      <fill>
        <patternFill patternType="darkUp"/>
      </fill>
    </dxf>
    <dxf>
      <fill>
        <patternFill patternType="darkUp"/>
      </fill>
    </dxf>
    <dxf>
      <fill>
        <patternFill patternType="darkUp"/>
      </fill>
    </dxf>
    <dxf>
      <fill>
        <patternFill patternType="darkUp"/>
      </fill>
    </dxf>
    <dxf>
      <font>
        <b/>
        <i val="0"/>
        <strike val="0"/>
        <color rgb="FFFF0000"/>
      </font>
    </dxf>
    <dxf>
      <font>
        <b/>
        <i val="0"/>
        <strike val="0"/>
        <color rgb="FFFF0000"/>
      </font>
    </dxf>
    <dxf>
      <fill>
        <patternFill patternType="darkUp"/>
      </fill>
    </dxf>
    <dxf>
      <fill>
        <patternFill patternType="darkUp"/>
      </fill>
    </dxf>
    <dxf>
      <fill>
        <patternFill patternType="darkUp"/>
      </fill>
    </dxf>
    <dxf>
      <font>
        <b/>
        <i val="0"/>
        <strike val="0"/>
        <color rgb="FF00B050"/>
      </font>
    </dxf>
    <dxf>
      <font>
        <color rgb="FFFF0000"/>
      </font>
    </dxf>
    <dxf>
      <font>
        <b/>
        <i val="0"/>
        <strike val="0"/>
        <color rgb="FFFF0000"/>
      </font>
    </dxf>
    <dxf>
      <fill>
        <patternFill>
          <fgColor rgb="FFFFFFAF"/>
          <bgColor rgb="FFFFFFAF"/>
        </patternFill>
      </fill>
    </dxf>
    <dxf>
      <fill>
        <patternFill>
          <fgColor rgb="FFFFFFAF"/>
          <bgColor rgb="FFFF9999"/>
        </patternFill>
      </fill>
    </dxf>
    <dxf>
      <font>
        <color rgb="FFFF0000"/>
      </font>
    </dxf>
    <dxf>
      <font>
        <b/>
        <i val="0"/>
        <strike val="0"/>
        <color rgb="FFFF0000"/>
      </font>
    </dxf>
    <dxf>
      <font>
        <color rgb="FFFF0000"/>
      </font>
    </dxf>
    <dxf>
      <font>
        <b/>
        <i val="0"/>
        <color theme="0"/>
      </font>
      <fill>
        <patternFill>
          <bgColor rgb="FF00AAAF"/>
        </patternFill>
      </fill>
    </dxf>
    <dxf>
      <font>
        <color rgb="FF00AAAF"/>
      </font>
    </dxf>
    <dxf>
      <font>
        <color rgb="FF00AAAF"/>
      </font>
    </dxf>
    <dxf>
      <font>
        <b/>
        <i val="0"/>
        <color theme="0"/>
      </font>
      <fill>
        <patternFill>
          <bgColor rgb="FF00AAAF"/>
        </patternFill>
      </fill>
    </dxf>
    <dxf>
      <font>
        <color rgb="FFFF0000"/>
      </font>
    </dxf>
    <dxf>
      <font>
        <color rgb="FFFF0000"/>
      </font>
    </dxf>
    <dxf>
      <font>
        <b/>
        <i val="0"/>
        <color theme="0"/>
      </font>
      <fill>
        <patternFill>
          <bgColor rgb="FF00AAAF"/>
        </patternFill>
      </fill>
    </dxf>
    <dxf>
      <font>
        <b/>
        <i val="0"/>
        <color theme="0"/>
      </font>
      <fill>
        <patternFill>
          <bgColor rgb="FF00AAA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33ABAB"/>
      <color rgb="FF00FFCC"/>
      <color rgb="FF00AAAF"/>
      <color rgb="FFFFFFFF"/>
      <color rgb="FF222F4F"/>
      <color rgb="FF5F78BB"/>
      <color rgb="FFFFCF34"/>
      <color rgb="FF10C9D2"/>
      <color rgb="FFFF9999"/>
      <color rgb="FFFFFF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3.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33"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microsoft.com/office/2022/10/relationships/richValueRel" Target="richData/richValueRel.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32"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externalLink" Target="externalLinks/externalLink1.xml"/><Relationship Id="rId31"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sharedStrings" Target="sharedStrings.xml"/><Relationship Id="rId30" Type="http://schemas.microsoft.com/office/2017/06/relationships/rdRichValue" Target="richData/rdrichvalue.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244144</xdr:colOff>
      <xdr:row>3</xdr:row>
      <xdr:rowOff>123825</xdr:rowOff>
    </xdr:from>
    <xdr:to>
      <xdr:col>2</xdr:col>
      <xdr:colOff>989298</xdr:colOff>
      <xdr:row>4</xdr:row>
      <xdr:rowOff>398470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duotone>
            <a:prstClr val="black"/>
            <a:schemeClr val="accent1">
              <a:tint val="45000"/>
              <a:satMod val="400000"/>
            </a:schemeClr>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539419" y="1343025"/>
          <a:ext cx="745154" cy="8023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355821</xdr:colOff>
      <xdr:row>2</xdr:row>
      <xdr:rowOff>143290</xdr:rowOff>
    </xdr:from>
    <xdr:to>
      <xdr:col>3</xdr:col>
      <xdr:colOff>480060</xdr:colOff>
      <xdr:row>7</xdr:row>
      <xdr:rowOff>182678</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2981" y="1095790"/>
          <a:ext cx="901479" cy="9995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320372</xdr:colOff>
      <xdr:row>3</xdr:row>
      <xdr:rowOff>116453</xdr:rowOff>
    </xdr:from>
    <xdr:to>
      <xdr:col>3</xdr:col>
      <xdr:colOff>630473</xdr:colOff>
      <xdr:row>9</xdr:row>
      <xdr:rowOff>170585</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9520" y="626662"/>
          <a:ext cx="1077733" cy="120707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22528</xdr:colOff>
      <xdr:row>1</xdr:row>
      <xdr:rowOff>22860</xdr:rowOff>
    </xdr:from>
    <xdr:to>
      <xdr:col>1</xdr:col>
      <xdr:colOff>247578</xdr:colOff>
      <xdr:row>1</xdr:row>
      <xdr:rowOff>281940</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9228" y="198120"/>
          <a:ext cx="238385" cy="2667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280616</xdr:colOff>
      <xdr:row>2</xdr:row>
      <xdr:rowOff>162837</xdr:rowOff>
    </xdr:from>
    <xdr:to>
      <xdr:col>3</xdr:col>
      <xdr:colOff>586907</xdr:colOff>
      <xdr:row>7</xdr:row>
      <xdr:rowOff>21003</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19764" y="673046"/>
          <a:ext cx="1077733" cy="120707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2126154</xdr:colOff>
      <xdr:row>1</xdr:row>
      <xdr:rowOff>83915</xdr:rowOff>
    </xdr:from>
    <xdr:to>
      <xdr:col>2</xdr:col>
      <xdr:colOff>32283</xdr:colOff>
      <xdr:row>1</xdr:row>
      <xdr:rowOff>533756</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64254" y="283940"/>
          <a:ext cx="392154" cy="44984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3198396</xdr:colOff>
      <xdr:row>1</xdr:row>
      <xdr:rowOff>132480</xdr:rowOff>
    </xdr:from>
    <xdr:to>
      <xdr:col>2</xdr:col>
      <xdr:colOff>257174</xdr:colOff>
      <xdr:row>1</xdr:row>
      <xdr:rowOff>548640</xdr:rowOff>
    </xdr:to>
    <xdr:pic>
      <xdr:nvPicPr>
        <xdr:cNvPr id="3" name="Picture 2">
          <a:extLst>
            <a:ext uri="{FF2B5EF4-FFF2-40B4-BE49-F238E27FC236}">
              <a16:creationId xmlns:a16="http://schemas.microsoft.com/office/drawing/2014/main" id="{EA85B6D5-323E-4626-A865-FC2E3BB78C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6496" y="322980"/>
          <a:ext cx="373478" cy="4161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3161125</xdr:colOff>
      <xdr:row>1</xdr:row>
      <xdr:rowOff>181225</xdr:rowOff>
    </xdr:from>
    <xdr:to>
      <xdr:col>2</xdr:col>
      <xdr:colOff>144574</xdr:colOff>
      <xdr:row>1</xdr:row>
      <xdr:rowOff>609600</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9225" y="371725"/>
          <a:ext cx="421974" cy="4283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50917</xdr:colOff>
      <xdr:row>1</xdr:row>
      <xdr:rowOff>144780</xdr:rowOff>
    </xdr:from>
    <xdr:to>
      <xdr:col>1</xdr:col>
      <xdr:colOff>452767</xdr:colOff>
      <xdr:row>1</xdr:row>
      <xdr:rowOff>594360</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017" y="342900"/>
          <a:ext cx="401850" cy="44958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ropBox\Phius%20Dropbox\PHIUS%20Shared\Certification\Project%20Certification\01_Calculators_Protocol\Excel\01_Calculators%20-%20Master%20List.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jpsor/Dropbox%20(PHIUS)/PHIUS%20Shared/Certification%20Team/Project%20Certification/01_Calculators_Protocol/Excel/Calculators%20-%20Master%20List.xlsx" TargetMode="External"/><Relationship Id="rId1" Type="http://schemas.openxmlformats.org/officeDocument/2006/relationships/externalLinkPath" Target="/Users/jpsor/Dropbox%20(PHIUS)/PHIUS%20Shared/Certification%20Team/Project%20Certification/01_Calculators_Protocol/Excel/Calculators%20-%20Master%20List.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C:/Users/jpsor/Dropbox%20(PHIUS)/PHIUS%20Shared/Certification%20Team/Project%20Certification/01_Calculators_Protocol/Excel/Calculators%20-%20Master%20List.xlsx" TargetMode="External"/><Relationship Id="rId1" Type="http://schemas.openxmlformats.org/officeDocument/2006/relationships/externalLinkPath" Target="/C:/Users/jpsor/Dropbox%20(PHIUS)/PHIUS%20Shared/Certification%20Team/Project%20Certification/01_Calculators_Protocol/Excel/Calculators%20-%20Master%20List.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jpsor/Dropbox%20(PHIUS)/PHIUS%20Shared/Certification%20Team/Project%20Certification/01_Calculators_Protocol/Excel/01_Calculators%20-%20Master%20List.xlsx" TargetMode="External"/><Relationship Id="rId1" Type="http://schemas.openxmlformats.org/officeDocument/2006/relationships/externalLinkPath" Target="/Users/jpsor/Dropbox%20(PHIUS)/PHIUS%20Shared/Certification%20Team/Project%20Certification/01_Calculators_Protocol/Excel/01_Calculators%20-%20Master%20List.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gswright/Documents/2012/2012%20Wright%20On/2012-08%20emerson/2012-08-22%20emerson%20PHPP.xls" TargetMode="External"/><Relationship Id="rId1" Type="http://schemas.openxmlformats.org/officeDocument/2006/relationships/externalLinkPath" Target="/Users/gswright/Documents/2012/2012%20Wright%20On/2012-08%20emerson/2012-08-22%20emerson%20PHPP.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BACK%20UP%20FOR%20SSD%20-%20desktop/Passive%20Energy%20Designs/Projects/PHIUS%20files/Projects/PHIUS%20-%20VertdesignInc/THERM/101103%20fairview%20example.xls" TargetMode="External"/><Relationship Id="rId1" Type="http://schemas.openxmlformats.org/officeDocument/2006/relationships/externalLinkPath" Target="/BACK%20UP%20FOR%20SSD%20-%20desktop/Passive%20Energy%20Designs/Projects/PHIUS%20files/Projects/PHIUS%20-%20VertdesignInc/THERM/101103%20fairview%20examp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n-Res DHW"/>
      <sheetName val="HPWH outside"/>
      <sheetName val="Convert cfm50 to cfm75"/>
      <sheetName val="Dryer Inputs"/>
      <sheetName val="Deep Footing"/>
      <sheetName val="NFRC - Window Calculation"/>
      <sheetName val="ERV Outside Thermal Envelope"/>
      <sheetName val="Multiple Heat Pumps"/>
      <sheetName val="Estimate FCU run-times"/>
      <sheetName val="Pool Calc (Outdoor)"/>
      <sheetName val="Recirc Pump Run Time"/>
      <sheetName val="Low Slope Roofs"/>
      <sheetName val="Swegon Language"/>
      <sheetName val="UEF to EF"/>
      <sheetName val="IMEF"/>
      <sheetName val="HP Average COP"/>
      <sheetName val="HW Storage - AHRI"/>
      <sheetName val="HW Storage - No Rating"/>
      <sheetName val="Screening Definition"/>
      <sheetName val="BLINDS"/>
      <sheetName val="Walk-In Cooler"/>
      <sheetName val="Thermal Mass"/>
      <sheetName val="Fastener Correction"/>
      <sheetName val="Non-Res PHIUS+ 2018 targets"/>
      <sheetName val="Non-South Shading"/>
      <sheetName val="HP Performance"/>
      <sheetName val="HPWH COP"/>
      <sheetName val="Make-Up Air"/>
      <sheetName val="Process Load"/>
      <sheetName val="PHIUS+ SF"/>
      <sheetName val="PHIUS+ MF"/>
      <sheetName val="Dwelling Units (MF)"/>
      <sheetName val="Common Areas (MF)"/>
      <sheetName val="Exterior Lighting (MF)"/>
      <sheetName val="Garage Lighting(MF)"/>
      <sheetName val="PV Utilization Curves"/>
      <sheetName val="Uneven Reveals"/>
      <sheetName val="Detailed LPD"/>
      <sheetName val="Site Shading v2"/>
      <sheetName val="Edge Uf to Psi spacer"/>
      <sheetName val="01_Calculators - Master List"/>
      <sheetName val="Washing Machine"/>
      <sheetName val="Non-Res Occupancy"/>
      <sheetName val="HPWH OUT"/>
      <sheetName val="On-Demand-In Progress"/>
      <sheetName val="Site Shading"/>
      <sheetName val="NFRC - Window Calc"/>
      <sheetName val="Multiple Dryer Inputs"/>
      <sheetName val="COP at 5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wegon Language"/>
      <sheetName val="Multiple Heat Pumps"/>
      <sheetName val="UEF to EF"/>
      <sheetName val="HP Average COP"/>
      <sheetName val="HW Storage - AHRI"/>
      <sheetName val="Screening Definition"/>
      <sheetName val="IMEF"/>
      <sheetName val="BLINDS"/>
      <sheetName val="Walk-In Cooler"/>
      <sheetName val="Thermal Mass"/>
      <sheetName val="Fastener Correction"/>
      <sheetName val="NFRC - Window Calc"/>
      <sheetName val="Non-South Shading"/>
      <sheetName val="HP Performance"/>
      <sheetName val="HPWH COP"/>
      <sheetName val="HPWH OUT"/>
      <sheetName val="Make-Up Air"/>
      <sheetName val="Process Load"/>
      <sheetName val="PHIUS+ SF"/>
      <sheetName val="PHIUS+ MF"/>
      <sheetName val="Dwelling Units (MF)"/>
      <sheetName val="Common Areas (MF)"/>
      <sheetName val="Exterior Lighting (MF)"/>
      <sheetName val="Garage Lighting(MF)"/>
      <sheetName val="On-Demand-In Progress"/>
      <sheetName val="PV Utilization Curves"/>
      <sheetName val="Uneven Reveals"/>
      <sheetName val="Detailed LPD"/>
      <sheetName val="Calculators - Master List"/>
      <sheetName val="UEF Calc"/>
      <sheetName val="Non-Res PHIUS+ 2018 targets"/>
      <sheetName val="Washing Machine"/>
      <sheetName val="Low Slope Roofs"/>
      <sheetName val="Pool Calc (Outdoor)"/>
      <sheetName val="Recirc Pump Run Time"/>
      <sheetName val="Non-Res Occupancy"/>
      <sheetName val="Calculators - Master List.xlsx"/>
      <sheetName val="Estimate FCU run-times"/>
      <sheetName val="Site Shading"/>
      <sheetName val="Site Shading v2"/>
      <sheetName val="Edge Uf to Psi spacer"/>
    </sheetNames>
    <sheetDataSet>
      <sheetData sheetId="0"/>
      <sheetData sheetId="1"/>
      <sheetData sheetId="2"/>
      <sheetData sheetId="3"/>
      <sheetData sheetId="4"/>
      <sheetData sheetId="5"/>
      <sheetData sheetId="6"/>
      <sheetData sheetId="7"/>
      <sheetData sheetId="8">
        <row r="16">
          <cell r="E16" t="str">
            <v>kWh/day</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refreshError="1"/>
      <sheetData sheetId="31"/>
      <sheetData sheetId="32"/>
      <sheetData sheetId="33" refreshError="1"/>
      <sheetData sheetId="34" refreshError="1"/>
      <sheetData sheetId="35"/>
      <sheetData sheetId="36" refreshError="1"/>
      <sheetData sheetId="37"/>
      <sheetData sheetId="38"/>
      <sheetData sheetId="39"/>
      <sheetData sheetId="4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wegon Language"/>
      <sheetName val="Multiple Heat Pumps"/>
      <sheetName val="UEF to EF"/>
      <sheetName val="HP Average COP"/>
      <sheetName val="HW Storage - AHRI"/>
      <sheetName val="Screening Definition"/>
      <sheetName val="IMEF"/>
      <sheetName val="BLINDS"/>
      <sheetName val="Walk-In Cooler"/>
      <sheetName val="Thermal Mass"/>
      <sheetName val="Fastener Correction"/>
      <sheetName val="NFRC - Window Calc"/>
      <sheetName val="Non-Res PHIUS+ 2018 targets"/>
      <sheetName val="Non-South Shading"/>
      <sheetName val="HP Performance"/>
      <sheetName val="HPWH COP"/>
      <sheetName val="HPWH OUT"/>
      <sheetName val="Make-Up Air"/>
      <sheetName val="Process Load"/>
      <sheetName val="PHIUS+ SF"/>
      <sheetName val="PHIUS+ MF"/>
      <sheetName val="Dwelling Units (MF)"/>
      <sheetName val="Common Areas (MF)"/>
      <sheetName val="Exterior Lighting (MF)"/>
      <sheetName val="Garage Lighting(MF)"/>
      <sheetName val="On-Demand-In Progress"/>
      <sheetName val="PV Utilization Curves"/>
      <sheetName val="Uneven Reveals"/>
      <sheetName val="Detailed LPD"/>
      <sheetName val="Calculators - Master List"/>
      <sheetName val="UEF Calc"/>
      <sheetName val="Washing Machine"/>
      <sheetName val="Estimate FCU run-times"/>
      <sheetName val="Pool Calc (Outdoor)"/>
      <sheetName val="Recirc Pump Run Time"/>
      <sheetName val="Low Slope Roofs"/>
      <sheetName val="Non-Res Occupancy"/>
      <sheetName val="Site Shading"/>
      <sheetName val="Site Shading v2"/>
      <sheetName val="Calculators - Master List.xlsx"/>
      <sheetName val="Edge Uf to Psi spac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refreshError="1"/>
      <sheetData sheetId="4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ultiple Dryer Inputs"/>
      <sheetName val="NFRC - Window Calculation"/>
      <sheetName val="ERV Outside Thermal Envelope"/>
      <sheetName val="Multiple Heat Pumps"/>
      <sheetName val="Estimate FCU run-times"/>
      <sheetName val="Pool Calc (Outdoor)"/>
      <sheetName val="Recirc Pump Run Time"/>
      <sheetName val="Low Slope Roofs"/>
      <sheetName val="Swegon Language"/>
      <sheetName val="UEF to EF"/>
      <sheetName val="HP Average COP"/>
      <sheetName val="HW Storage - AHRI"/>
      <sheetName val="Screening Definition"/>
      <sheetName val="IMEF"/>
      <sheetName val="BLINDS"/>
      <sheetName val="Walk-In Cooler"/>
      <sheetName val="Thermal Mass"/>
      <sheetName val="Fastener Correction"/>
      <sheetName val="Non-Res PHIUS+ 2018 targets"/>
      <sheetName val="Non-South Shading"/>
      <sheetName val="HP Performance"/>
      <sheetName val="HPWH COP"/>
      <sheetName val="HPWH OUT"/>
      <sheetName val="Make-Up Air"/>
      <sheetName val="Process Load"/>
      <sheetName val="PHIUS+ SF"/>
      <sheetName val="PHIUS+ MF"/>
      <sheetName val="Dwelling Units (MF)"/>
      <sheetName val="Common Areas (MF)"/>
      <sheetName val="Exterior Lighting (MF)"/>
      <sheetName val="Garage Lighting(MF)"/>
      <sheetName val="PV Utilization Curves"/>
      <sheetName val="Uneven Reveals"/>
      <sheetName val="Detailed LPD"/>
      <sheetName val="Site Shading v2"/>
      <sheetName val="Edge Uf to Psi spacer"/>
      <sheetName val="Deep Footing"/>
      <sheetName val="Washing Machine"/>
      <sheetName val="NFRC - Window Calc"/>
      <sheetName val="Non-Res Occupancy"/>
      <sheetName val="On-Demand-In Progress"/>
      <sheetName val="Site Shading"/>
      <sheetName val="01_Calculators - Master List"/>
      <sheetName val="COP at 5F"/>
      <sheetName val="HPWH outside"/>
      <sheetName val="Dryer Input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sheetData sheetId="4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
      <sheetName val="Conversion"/>
      <sheetName val="Verification"/>
      <sheetName val="Verification SI"/>
      <sheetName val="REPORT"/>
      <sheetName val="NOTES"/>
      <sheetName val="RefDims"/>
      <sheetName val="Areas"/>
      <sheetName val="Areas SI"/>
      <sheetName val="R-List"/>
      <sheetName val="U-List SI"/>
      <sheetName val="R-Values"/>
      <sheetName val="U-Values SI"/>
      <sheetName val="Ground 1"/>
      <sheetName val="Ground 1 SI"/>
      <sheetName val="Ground 2"/>
      <sheetName val="Ground 2 SI"/>
      <sheetName val="Ground 3"/>
      <sheetName val="Ground 3 SI"/>
      <sheetName val="WinEntry"/>
      <sheetName val="Window"/>
      <sheetName val="Window SI"/>
      <sheetName val="WinType"/>
      <sheetName val="WinType SI"/>
      <sheetName val="Shading"/>
      <sheetName val="Shading SI"/>
      <sheetName val="Ventilation"/>
      <sheetName val="Ventilation SI"/>
      <sheetName val="Annual Heat Demand"/>
      <sheetName val="Annual Heat Demand SI"/>
      <sheetName val="Monthly"/>
      <sheetName val="Monthly SI"/>
      <sheetName val="Heat Load"/>
      <sheetName val="Heat Load SI"/>
      <sheetName val="Summer"/>
      <sheetName val="Summer SI"/>
      <sheetName val="Shading-S"/>
      <sheetName val="Shading-S SI"/>
      <sheetName val="SummVent"/>
      <sheetName val="SummVent SI"/>
      <sheetName val="Cooling"/>
      <sheetName val="Cooling SI"/>
      <sheetName val="Cooling Units"/>
      <sheetName val="Cooling Units SI"/>
      <sheetName val="Cooling Load"/>
      <sheetName val="Cooling Load SI"/>
      <sheetName val="DHW"/>
      <sheetName val="DHW SI"/>
      <sheetName val="SolarDHW"/>
      <sheetName val="SolarDHW SI"/>
      <sheetName val="Electricity"/>
      <sheetName val="Electricity SI"/>
      <sheetName val="Elec Non-Dom"/>
      <sheetName val="Elec Non-Dom SI"/>
      <sheetName val="Aux Elec"/>
      <sheetName val="Aux Elec SI"/>
      <sheetName val="PE Value"/>
      <sheetName val="PE Value SI"/>
      <sheetName val="Compact"/>
      <sheetName val="Compact SI"/>
      <sheetName val="Boiler"/>
      <sheetName val="Boiler SI"/>
      <sheetName val="District Heat"/>
      <sheetName val="District Heat SI"/>
      <sheetName val="Climate"/>
      <sheetName val="Climate SI"/>
      <sheetName val="IHG"/>
      <sheetName val="IHG SI"/>
      <sheetName val="IHG Non-Dom"/>
      <sheetName val="IHG Non-Dom SI"/>
      <sheetName val="Use Non-Dom"/>
      <sheetName val="Use Non-Dom SI"/>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1">
          <cell r="A1" t="str">
            <v>Passive House Planning</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ow r="18">
          <cell r="D18" t="str">
            <v>Additional Reduction Factor Shading</v>
          </cell>
          <cell r="E18" t="str">
            <v>rother</v>
          </cell>
          <cell r="F18" t="str">
            <v/>
          </cell>
          <cell r="G18" t="str">
            <v>%</v>
          </cell>
        </row>
      </sheetData>
      <sheetData sheetId="50"/>
      <sheetData sheetId="51"/>
      <sheetData sheetId="52"/>
      <sheetData sheetId="53"/>
      <sheetData sheetId="54"/>
      <sheetData sheetId="55"/>
      <sheetData sheetId="56"/>
      <sheetData sheetId="57"/>
      <sheetData sheetId="58"/>
      <sheetData sheetId="59">
        <row r="18">
          <cell r="B18" t="str">
            <v>Primärenergie-Faktor Strom</v>
          </cell>
        </row>
        <row r="27">
          <cell r="S27" t="str">
            <v>Interpolation von Leistung und COP aus den Prüfstandswerten in Abh. der Außentemperatur</v>
          </cell>
        </row>
        <row r="28">
          <cell r="R28" t="str">
            <v>Leistung bzw. COP</v>
          </cell>
          <cell r="S28" t="str">
            <v>PWP,Heiz(THeizlast)</v>
          </cell>
          <cell r="T28" t="str">
            <v>PWP,Heiz(TBereit)</v>
          </cell>
          <cell r="U28" t="str">
            <v>PWP,WW(THeizlast)</v>
          </cell>
          <cell r="V28" t="str">
            <v>PWP,WW(TBereit)</v>
          </cell>
          <cell r="W28" t="str">
            <v>PWP,Bereit(THeizlast)</v>
          </cell>
          <cell r="X28" t="str">
            <v>PWP,Bereit(TBereit)</v>
          </cell>
          <cell r="Y28" t="str">
            <v>COPHeiz, 0 bis tleist</v>
          </cell>
          <cell r="Z28" t="str">
            <v>COPHeiz,tleist bis tBereit</v>
          </cell>
          <cell r="AA28" t="str">
            <v>COPWW,0 bis tHeiztage</v>
          </cell>
          <cell r="AB28" t="str">
            <v>COPWW,tleist bis tHeiztage</v>
          </cell>
          <cell r="AC28" t="str">
            <v>COPBereit,0 bis tleist</v>
          </cell>
          <cell r="AD28" t="str">
            <v>COPBereit,tleist bis tHeiztage</v>
          </cell>
          <cell r="AE28" t="str">
            <v>COPWW,Sommer</v>
          </cell>
          <cell r="AF28" t="str">
            <v>COPBereit,Sommer</v>
          </cell>
        </row>
        <row r="29">
          <cell r="R29" t="str">
            <v>Außentemperatur [°C]</v>
          </cell>
          <cell r="S29" t="e">
            <v>#VALUE!</v>
          </cell>
          <cell r="T29" t="e">
            <v>#VALUE!</v>
          </cell>
          <cell r="U29" t="e">
            <v>#VALUE!</v>
          </cell>
          <cell r="V29" t="e">
            <v>#VALUE!</v>
          </cell>
          <cell r="W29" t="e">
            <v>#VALUE!</v>
          </cell>
          <cell r="X29" t="e">
            <v>#VALUE!</v>
          </cell>
          <cell r="Y29" t="e">
            <v>#VALUE!</v>
          </cell>
          <cell r="Z29" t="e">
            <v>#VALUE!</v>
          </cell>
          <cell r="AA29" t="e">
            <v>#VALUE!</v>
          </cell>
          <cell r="AB29" t="e">
            <v>#VALUE!</v>
          </cell>
          <cell r="AC29" t="e">
            <v>#VALUE!</v>
          </cell>
          <cell r="AD29" t="e">
            <v>#VALUE!</v>
          </cell>
          <cell r="AE29">
            <v>20</v>
          </cell>
          <cell r="AF29">
            <v>20</v>
          </cell>
        </row>
        <row r="30">
          <cell r="R30" t="str">
            <v>a1,2,3,4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row>
        <row r="31">
          <cell r="R31" t="str">
            <v>b1,2,3,4</v>
          </cell>
          <cell r="S31">
            <v>0</v>
          </cell>
          <cell r="T31">
            <v>0</v>
          </cell>
          <cell r="U31">
            <v>0</v>
          </cell>
          <cell r="V31">
            <v>0</v>
          </cell>
          <cell r="W31">
            <v>0</v>
          </cell>
          <cell r="X31">
            <v>0</v>
          </cell>
          <cell r="Y31">
            <v>0</v>
          </cell>
          <cell r="Z31">
            <v>0</v>
          </cell>
          <cell r="AA31">
            <v>0</v>
          </cell>
          <cell r="AB31">
            <v>0</v>
          </cell>
          <cell r="AC31">
            <v>0</v>
          </cell>
          <cell r="AD31">
            <v>0</v>
          </cell>
          <cell r="AE31">
            <v>0</v>
          </cell>
          <cell r="AF31">
            <v>0</v>
          </cell>
        </row>
        <row r="32">
          <cell r="R32" t="str">
            <v>a1</v>
          </cell>
          <cell r="S32">
            <v>0</v>
          </cell>
          <cell r="T32">
            <v>0</v>
          </cell>
          <cell r="U32">
            <v>0</v>
          </cell>
          <cell r="V32">
            <v>0</v>
          </cell>
          <cell r="W32">
            <v>0</v>
          </cell>
          <cell r="X32">
            <v>0</v>
          </cell>
          <cell r="Y32">
            <v>0</v>
          </cell>
          <cell r="Z32">
            <v>0</v>
          </cell>
          <cell r="AA32">
            <v>0</v>
          </cell>
          <cell r="AB32">
            <v>0</v>
          </cell>
          <cell r="AC32">
            <v>0</v>
          </cell>
          <cell r="AD32">
            <v>0</v>
          </cell>
          <cell r="AE32">
            <v>0</v>
          </cell>
          <cell r="AF32">
            <v>0</v>
          </cell>
        </row>
        <row r="33">
          <cell r="R33" t="str">
            <v>b1</v>
          </cell>
          <cell r="S33">
            <v>0</v>
          </cell>
          <cell r="T33">
            <v>0</v>
          </cell>
          <cell r="U33">
            <v>0</v>
          </cell>
          <cell r="V33">
            <v>0</v>
          </cell>
          <cell r="W33">
            <v>0</v>
          </cell>
          <cell r="X33">
            <v>0</v>
          </cell>
          <cell r="Y33">
            <v>0</v>
          </cell>
          <cell r="Z33">
            <v>0</v>
          </cell>
          <cell r="AA33">
            <v>0</v>
          </cell>
          <cell r="AB33">
            <v>0</v>
          </cell>
          <cell r="AC33">
            <v>0</v>
          </cell>
          <cell r="AD33">
            <v>0</v>
          </cell>
          <cell r="AE33">
            <v>0</v>
          </cell>
          <cell r="AF33">
            <v>0</v>
          </cell>
        </row>
        <row r="36">
          <cell r="R36" t="str">
            <v>a2</v>
          </cell>
          <cell r="S36">
            <v>0</v>
          </cell>
          <cell r="T36">
            <v>0</v>
          </cell>
          <cell r="U36">
            <v>0</v>
          </cell>
          <cell r="V36">
            <v>0</v>
          </cell>
          <cell r="W36">
            <v>0</v>
          </cell>
          <cell r="X36">
            <v>0</v>
          </cell>
          <cell r="Y36">
            <v>0</v>
          </cell>
          <cell r="Z36">
            <v>0</v>
          </cell>
          <cell r="AA36">
            <v>0</v>
          </cell>
          <cell r="AB36">
            <v>0</v>
          </cell>
          <cell r="AC36">
            <v>0</v>
          </cell>
          <cell r="AD36">
            <v>0</v>
          </cell>
          <cell r="AE36">
            <v>0</v>
          </cell>
          <cell r="AF36">
            <v>0</v>
          </cell>
        </row>
        <row r="37">
          <cell r="R37" t="str">
            <v>b2</v>
          </cell>
          <cell r="S37">
            <v>0</v>
          </cell>
          <cell r="T37">
            <v>0</v>
          </cell>
          <cell r="U37">
            <v>0</v>
          </cell>
          <cell r="V37">
            <v>0</v>
          </cell>
          <cell r="W37">
            <v>0</v>
          </cell>
          <cell r="X37">
            <v>0</v>
          </cell>
          <cell r="Y37">
            <v>0</v>
          </cell>
          <cell r="Z37">
            <v>0</v>
          </cell>
          <cell r="AA37">
            <v>0</v>
          </cell>
          <cell r="AB37">
            <v>0</v>
          </cell>
          <cell r="AC37">
            <v>0</v>
          </cell>
          <cell r="AD37">
            <v>0</v>
          </cell>
          <cell r="AE37">
            <v>0</v>
          </cell>
          <cell r="AF37">
            <v>0</v>
          </cell>
        </row>
        <row r="38">
          <cell r="R38" t="str">
            <v>a3</v>
          </cell>
          <cell r="S38">
            <v>0</v>
          </cell>
          <cell r="T38">
            <v>0</v>
          </cell>
          <cell r="U38">
            <v>0</v>
          </cell>
          <cell r="V38">
            <v>0</v>
          </cell>
          <cell r="W38">
            <v>0</v>
          </cell>
          <cell r="X38">
            <v>0</v>
          </cell>
          <cell r="Y38">
            <v>0</v>
          </cell>
          <cell r="Z38">
            <v>0</v>
          </cell>
          <cell r="AA38">
            <v>0</v>
          </cell>
          <cell r="AB38">
            <v>0</v>
          </cell>
          <cell r="AC38">
            <v>0</v>
          </cell>
          <cell r="AD38">
            <v>0</v>
          </cell>
          <cell r="AE38">
            <v>0</v>
          </cell>
          <cell r="AF38">
            <v>0</v>
          </cell>
        </row>
        <row r="39">
          <cell r="R39" t="str">
            <v>b3</v>
          </cell>
          <cell r="S39">
            <v>0</v>
          </cell>
          <cell r="T39">
            <v>0</v>
          </cell>
          <cell r="U39">
            <v>0</v>
          </cell>
          <cell r="V39">
            <v>0</v>
          </cell>
          <cell r="W39">
            <v>0</v>
          </cell>
          <cell r="X39">
            <v>0</v>
          </cell>
          <cell r="Y39">
            <v>0</v>
          </cell>
          <cell r="Z39">
            <v>0</v>
          </cell>
          <cell r="AA39">
            <v>0</v>
          </cell>
          <cell r="AB39">
            <v>0</v>
          </cell>
          <cell r="AC39">
            <v>0</v>
          </cell>
          <cell r="AD39">
            <v>0</v>
          </cell>
          <cell r="AE39">
            <v>0</v>
          </cell>
          <cell r="AF39">
            <v>0</v>
          </cell>
        </row>
        <row r="40">
          <cell r="R40" t="str">
            <v>T1</v>
          </cell>
          <cell r="S40" t="str">
            <v/>
          </cell>
          <cell r="T40" t="str">
            <v/>
          </cell>
          <cell r="U40" t="str">
            <v/>
          </cell>
          <cell r="V40" t="str">
            <v/>
          </cell>
          <cell r="W40" t="str">
            <v/>
          </cell>
          <cell r="X40" t="str">
            <v/>
          </cell>
          <cell r="Y40" t="str">
            <v/>
          </cell>
          <cell r="Z40" t="str">
            <v/>
          </cell>
          <cell r="AA40" t="str">
            <v/>
          </cell>
          <cell r="AB40" t="str">
            <v/>
          </cell>
          <cell r="AC40" t="str">
            <v/>
          </cell>
          <cell r="AD40" t="str">
            <v/>
          </cell>
          <cell r="AE40" t="str">
            <v/>
          </cell>
          <cell r="AF40" t="str">
            <v/>
          </cell>
        </row>
        <row r="41">
          <cell r="R41" t="str">
            <v>T2</v>
          </cell>
          <cell r="S41" t="str">
            <v/>
          </cell>
          <cell r="T41" t="str">
            <v/>
          </cell>
          <cell r="U41" t="str">
            <v/>
          </cell>
          <cell r="V41" t="str">
            <v/>
          </cell>
          <cell r="W41" t="str">
            <v/>
          </cell>
          <cell r="X41" t="str">
            <v/>
          </cell>
          <cell r="Y41" t="str">
            <v/>
          </cell>
          <cell r="Z41" t="str">
            <v/>
          </cell>
          <cell r="AA41" t="str">
            <v/>
          </cell>
          <cell r="AB41" t="str">
            <v/>
          </cell>
          <cell r="AC41" t="str">
            <v/>
          </cell>
          <cell r="AD41" t="str">
            <v/>
          </cell>
          <cell r="AE41" t="str">
            <v/>
          </cell>
          <cell r="AF41" t="str">
            <v/>
          </cell>
        </row>
        <row r="42">
          <cell r="R42" t="str">
            <v>T3</v>
          </cell>
          <cell r="S42" t="str">
            <v/>
          </cell>
          <cell r="T42" t="str">
            <v/>
          </cell>
          <cell r="U42" t="str">
            <v/>
          </cell>
          <cell r="V42" t="str">
            <v/>
          </cell>
          <cell r="W42" t="str">
            <v/>
          </cell>
          <cell r="X42" t="str">
            <v/>
          </cell>
          <cell r="Y42" t="str">
            <v/>
          </cell>
          <cell r="Z42" t="str">
            <v/>
          </cell>
          <cell r="AA42" t="str">
            <v/>
          </cell>
          <cell r="AB42" t="str">
            <v/>
          </cell>
          <cell r="AC42" t="str">
            <v/>
          </cell>
          <cell r="AD42" t="str">
            <v/>
          </cell>
          <cell r="AE42" t="str">
            <v/>
          </cell>
          <cell r="AF42" t="str">
            <v/>
          </cell>
        </row>
        <row r="43">
          <cell r="R43" t="str">
            <v>T4</v>
          </cell>
          <cell r="S43" t="str">
            <v/>
          </cell>
          <cell r="T43" t="str">
            <v/>
          </cell>
          <cell r="U43" t="str">
            <v/>
          </cell>
          <cell r="V43" t="str">
            <v/>
          </cell>
          <cell r="W43" t="str">
            <v/>
          </cell>
          <cell r="X43" t="str">
            <v/>
          </cell>
          <cell r="Y43" t="str">
            <v/>
          </cell>
          <cell r="Z43" t="str">
            <v/>
          </cell>
          <cell r="AA43" t="str">
            <v/>
          </cell>
          <cell r="AB43" t="str">
            <v/>
          </cell>
          <cell r="AC43" t="str">
            <v/>
          </cell>
          <cell r="AD43" t="str">
            <v/>
          </cell>
          <cell r="AE43" t="str">
            <v/>
          </cell>
          <cell r="AF43" t="str">
            <v/>
          </cell>
        </row>
        <row r="44">
          <cell r="R44" t="str">
            <v>P bzw. COP Punkt 1</v>
          </cell>
          <cell r="S44" t="e">
            <v>#N/A</v>
          </cell>
          <cell r="T44" t="e">
            <v>#N/A</v>
          </cell>
          <cell r="U44" t="e">
            <v>#N/A</v>
          </cell>
          <cell r="V44" t="e">
            <v>#N/A</v>
          </cell>
          <cell r="W44" t="e">
            <v>#N/A</v>
          </cell>
          <cell r="X44" t="e">
            <v>#N/A</v>
          </cell>
          <cell r="Y44" t="e">
            <v>#N/A</v>
          </cell>
          <cell r="Z44" t="e">
            <v>#N/A</v>
          </cell>
          <cell r="AA44" t="e">
            <v>#N/A</v>
          </cell>
          <cell r="AB44" t="e">
            <v>#N/A</v>
          </cell>
          <cell r="AC44" t="e">
            <v>#N/A</v>
          </cell>
          <cell r="AD44" t="e">
            <v>#N/A</v>
          </cell>
          <cell r="AE44" t="e">
            <v>#N/A</v>
          </cell>
          <cell r="AF44" t="e">
            <v>#N/A</v>
          </cell>
        </row>
        <row r="45">
          <cell r="R45" t="str">
            <v>P bzw. COP Punkt 2</v>
          </cell>
          <cell r="S45" t="e">
            <v>#N/A</v>
          </cell>
          <cell r="T45" t="e">
            <v>#N/A</v>
          </cell>
          <cell r="U45" t="e">
            <v>#N/A</v>
          </cell>
          <cell r="V45" t="e">
            <v>#N/A</v>
          </cell>
          <cell r="W45" t="e">
            <v>#N/A</v>
          </cell>
          <cell r="X45" t="e">
            <v>#N/A</v>
          </cell>
          <cell r="Y45" t="e">
            <v>#N/A</v>
          </cell>
          <cell r="Z45" t="e">
            <v>#N/A</v>
          </cell>
          <cell r="AA45" t="e">
            <v>#N/A</v>
          </cell>
          <cell r="AB45" t="e">
            <v>#N/A</v>
          </cell>
          <cell r="AC45" t="e">
            <v>#N/A</v>
          </cell>
          <cell r="AD45" t="e">
            <v>#N/A</v>
          </cell>
          <cell r="AE45" t="e">
            <v>#N/A</v>
          </cell>
          <cell r="AF45" t="e">
            <v>#N/A</v>
          </cell>
        </row>
        <row r="46">
          <cell r="R46" t="str">
            <v>P bzw. COP Punkt 3</v>
          </cell>
          <cell r="S46" t="e">
            <v>#N/A</v>
          </cell>
          <cell r="T46" t="e">
            <v>#N/A</v>
          </cell>
          <cell r="U46" t="e">
            <v>#N/A</v>
          </cell>
          <cell r="V46" t="e">
            <v>#N/A</v>
          </cell>
          <cell r="W46" t="e">
            <v>#N/A</v>
          </cell>
          <cell r="X46" t="e">
            <v>#N/A</v>
          </cell>
          <cell r="Y46" t="e">
            <v>#N/A</v>
          </cell>
          <cell r="Z46" t="e">
            <v>#N/A</v>
          </cell>
          <cell r="AA46" t="e">
            <v>#N/A</v>
          </cell>
          <cell r="AB46" t="e">
            <v>#N/A</v>
          </cell>
          <cell r="AC46" t="e">
            <v>#N/A</v>
          </cell>
          <cell r="AD46" t="e">
            <v>#N/A</v>
          </cell>
          <cell r="AE46" t="e">
            <v>#N/A</v>
          </cell>
          <cell r="AF46" t="e">
            <v>#N/A</v>
          </cell>
        </row>
        <row r="47">
          <cell r="R47" t="str">
            <v>P bzw. COP Punkt 4</v>
          </cell>
          <cell r="S47" t="e">
            <v>#N/A</v>
          </cell>
          <cell r="T47" t="e">
            <v>#N/A</v>
          </cell>
          <cell r="U47" t="e">
            <v>#N/A</v>
          </cell>
          <cell r="V47" t="e">
            <v>#N/A</v>
          </cell>
          <cell r="W47" t="e">
            <v>#N/A</v>
          </cell>
          <cell r="X47" t="e">
            <v>#N/A</v>
          </cell>
          <cell r="Y47" t="e">
            <v>#N/A</v>
          </cell>
          <cell r="Z47" t="e">
            <v>#N/A</v>
          </cell>
          <cell r="AA47" t="e">
            <v>#N/A</v>
          </cell>
          <cell r="AB47" t="e">
            <v>#N/A</v>
          </cell>
          <cell r="AC47" t="e">
            <v>#N/A</v>
          </cell>
          <cell r="AD47" t="e">
            <v>#N/A</v>
          </cell>
          <cell r="AE47" t="e">
            <v>#N/A</v>
          </cell>
          <cell r="AF47" t="e">
            <v>#N/A</v>
          </cell>
        </row>
        <row r="48">
          <cell r="R48" t="str">
            <v>Tamb&lt;T1</v>
          </cell>
          <cell r="S48" t="e">
            <v>#VALUE!</v>
          </cell>
          <cell r="T48" t="e">
            <v>#VALUE!</v>
          </cell>
          <cell r="U48" t="e">
            <v>#VALUE!</v>
          </cell>
          <cell r="V48" t="e">
            <v>#VALUE!</v>
          </cell>
          <cell r="W48" t="e">
            <v>#VALUE!</v>
          </cell>
          <cell r="X48" t="e">
            <v>#VALUE!</v>
          </cell>
          <cell r="Y48" t="e">
            <v>#VALUE!</v>
          </cell>
          <cell r="Z48" t="e">
            <v>#VALUE!</v>
          </cell>
          <cell r="AA48" t="e">
            <v>#VALUE!</v>
          </cell>
          <cell r="AB48" t="e">
            <v>#VALUE!</v>
          </cell>
          <cell r="AC48" t="e">
            <v>#VALUE!</v>
          </cell>
          <cell r="AD48" t="e">
            <v>#VALUE!</v>
          </cell>
          <cell r="AE48">
            <v>0</v>
          </cell>
          <cell r="AF48">
            <v>0</v>
          </cell>
        </row>
        <row r="49">
          <cell r="R49" t="str">
            <v>T1&lt;=Tamb&lt;T2</v>
          </cell>
          <cell r="S49" t="e">
            <v>#VALUE!</v>
          </cell>
          <cell r="T49" t="e">
            <v>#VALUE!</v>
          </cell>
          <cell r="U49" t="e">
            <v>#VALUE!</v>
          </cell>
          <cell r="V49" t="e">
            <v>#VALUE!</v>
          </cell>
          <cell r="W49" t="e">
            <v>#VALUE!</v>
          </cell>
          <cell r="X49" t="e">
            <v>#VALUE!</v>
          </cell>
          <cell r="Y49" t="e">
            <v>#VALUE!</v>
          </cell>
          <cell r="Z49" t="e">
            <v>#VALUE!</v>
          </cell>
          <cell r="AA49" t="e">
            <v>#VALUE!</v>
          </cell>
          <cell r="AB49" t="e">
            <v>#VALUE!</v>
          </cell>
          <cell r="AC49" t="e">
            <v>#VALUE!</v>
          </cell>
          <cell r="AD49" t="e">
            <v>#VALUE!</v>
          </cell>
          <cell r="AE49">
            <v>0</v>
          </cell>
          <cell r="AF49">
            <v>0</v>
          </cell>
        </row>
        <row r="50">
          <cell r="R50" t="str">
            <v>T2&lt;=Tamb&lt;T3</v>
          </cell>
          <cell r="S50" t="e">
            <v>#VALUE!</v>
          </cell>
          <cell r="T50" t="e">
            <v>#VALUE!</v>
          </cell>
          <cell r="U50" t="e">
            <v>#VALUE!</v>
          </cell>
          <cell r="V50" t="e">
            <v>#VALUE!</v>
          </cell>
          <cell r="W50" t="e">
            <v>#VALUE!</v>
          </cell>
          <cell r="X50" t="e">
            <v>#VALUE!</v>
          </cell>
          <cell r="Y50" t="e">
            <v>#VALUE!</v>
          </cell>
          <cell r="Z50" t="e">
            <v>#VALUE!</v>
          </cell>
          <cell r="AA50" t="e">
            <v>#VALUE!</v>
          </cell>
          <cell r="AB50" t="e">
            <v>#VALUE!</v>
          </cell>
          <cell r="AC50" t="e">
            <v>#VALUE!</v>
          </cell>
          <cell r="AD50" t="e">
            <v>#VALUE!</v>
          </cell>
          <cell r="AE50">
            <v>0</v>
          </cell>
          <cell r="AF50">
            <v>0</v>
          </cell>
        </row>
        <row r="51">
          <cell r="R51" t="str">
            <v>T3&lt;=Tamb&lt;T4</v>
          </cell>
          <cell r="S51" t="e">
            <v>#VALUE!</v>
          </cell>
          <cell r="T51" t="e">
            <v>#VALUE!</v>
          </cell>
          <cell r="U51" t="e">
            <v>#VALUE!</v>
          </cell>
          <cell r="V51" t="e">
            <v>#VALUE!</v>
          </cell>
          <cell r="W51" t="e">
            <v>#VALUE!</v>
          </cell>
          <cell r="X51" t="e">
            <v>#VALUE!</v>
          </cell>
          <cell r="Y51" t="e">
            <v>#VALUE!</v>
          </cell>
          <cell r="Z51" t="e">
            <v>#VALUE!</v>
          </cell>
          <cell r="AA51" t="e">
            <v>#VALUE!</v>
          </cell>
          <cell r="AB51" t="e">
            <v>#VALUE!</v>
          </cell>
          <cell r="AC51" t="e">
            <v>#VALUE!</v>
          </cell>
          <cell r="AD51" t="e">
            <v>#VALUE!</v>
          </cell>
          <cell r="AE51">
            <v>0</v>
          </cell>
          <cell r="AF51">
            <v>0</v>
          </cell>
        </row>
        <row r="52">
          <cell r="R52" t="str">
            <v>Tamb&gt;=T4</v>
          </cell>
          <cell r="S52" t="e">
            <v>#VALUE!</v>
          </cell>
          <cell r="T52" t="e">
            <v>#VALUE!</v>
          </cell>
          <cell r="U52" t="e">
            <v>#VALUE!</v>
          </cell>
          <cell r="V52" t="e">
            <v>#VALUE!</v>
          </cell>
          <cell r="W52" t="e">
            <v>#VALUE!</v>
          </cell>
          <cell r="X52" t="e">
            <v>#VALUE!</v>
          </cell>
          <cell r="Y52" t="e">
            <v>#VALUE!</v>
          </cell>
          <cell r="Z52" t="e">
            <v>#VALUE!</v>
          </cell>
          <cell r="AA52" t="e">
            <v>#VALUE!</v>
          </cell>
          <cell r="AB52" t="e">
            <v>#VALUE!</v>
          </cell>
          <cell r="AC52" t="e">
            <v>#VALUE!</v>
          </cell>
          <cell r="AD52" t="e">
            <v>#VALUE!</v>
          </cell>
          <cell r="AE52">
            <v>0</v>
          </cell>
          <cell r="AF52">
            <v>0</v>
          </cell>
        </row>
        <row r="53">
          <cell r="R53" t="str">
            <v>P bzw. COP interpol.</v>
          </cell>
          <cell r="S53" t="e">
            <v>#VALUE!</v>
          </cell>
          <cell r="T53" t="e">
            <v>#VALUE!</v>
          </cell>
          <cell r="U53" t="e">
            <v>#VALUE!</v>
          </cell>
          <cell r="V53" t="e">
            <v>#VALUE!</v>
          </cell>
          <cell r="W53" t="e">
            <v>#VALUE!</v>
          </cell>
          <cell r="X53" t="e">
            <v>#VALUE!</v>
          </cell>
          <cell r="Y53" t="e">
            <v>#VALUE!</v>
          </cell>
          <cell r="Z53" t="e">
            <v>#VALUE!</v>
          </cell>
          <cell r="AA53" t="e">
            <v>#VALUE!</v>
          </cell>
          <cell r="AB53" t="e">
            <v>#VALUE!</v>
          </cell>
          <cell r="AC53" t="e">
            <v>#VALUE!</v>
          </cell>
          <cell r="AD53" t="e">
            <v>#VALUE!</v>
          </cell>
          <cell r="AE53">
            <v>0</v>
          </cell>
          <cell r="AF53">
            <v>0</v>
          </cell>
        </row>
        <row r="83">
          <cell r="B83" t="str">
            <v>Mittlere Arbeitszahl WP Heizung 0 bis tleist</v>
          </cell>
          <cell r="D83" t="str">
            <v>COPHeiz, 0 bis tleist</v>
          </cell>
          <cell r="F83" t="e">
            <v>#VALUE!</v>
          </cell>
        </row>
        <row r="84">
          <cell r="B84" t="str">
            <v>Wärmelieferung WP Heizung  0 bis tleist</v>
          </cell>
          <cell r="D84" t="str">
            <v>QWP,Heiz, 0 bis tleist</v>
          </cell>
          <cell r="F84" t="e">
            <v>#VALUE!</v>
          </cell>
          <cell r="G84" t="str">
            <v>kWh/a</v>
          </cell>
        </row>
        <row r="85">
          <cell r="B85" t="str">
            <v>Mittlere Arbeitszahl WP Heizung tleist bis tBereit</v>
          </cell>
          <cell r="D85" t="str">
            <v>COPHeiz,tleist bis tBereit</v>
          </cell>
          <cell r="F85" t="e">
            <v>#VALUE!</v>
          </cell>
        </row>
        <row r="86">
          <cell r="B86" t="str">
            <v>Wärmelieferung WP Heizung  tleist bis tBereit</v>
          </cell>
          <cell r="D86" t="str">
            <v>QWP,Heiz, tleist bis tBereit</v>
          </cell>
          <cell r="F86" t="e">
            <v>#VALUE!</v>
          </cell>
          <cell r="G86" t="str">
            <v>kWh/a</v>
          </cell>
        </row>
        <row r="87">
          <cell r="B87" t="str">
            <v xml:space="preserve">Mittlere Arbeitszahl WP Heizung </v>
          </cell>
          <cell r="F87" t="e">
            <v>#VALUE!</v>
          </cell>
        </row>
        <row r="88">
          <cell r="B88" t="str">
            <v>Mittlere Arbeitszahl WP Warmwasser 0 bis tHeiztage</v>
          </cell>
          <cell r="D88" t="str">
            <v>COPWW,0 bis tHeiztage</v>
          </cell>
          <cell r="F88" t="e">
            <v>#VALUE!</v>
          </cell>
        </row>
        <row r="89">
          <cell r="B89" t="str">
            <v>Wärmelieferung WP Warmwasser 0 bis tleist</v>
          </cell>
          <cell r="D89" t="str">
            <v>QWP,WW, 0 bis tHeiztage</v>
          </cell>
          <cell r="F89" t="e">
            <v>#VALUE!</v>
          </cell>
          <cell r="G89" t="str">
            <v>kWh/a</v>
          </cell>
        </row>
        <row r="90">
          <cell r="B90" t="str">
            <v>Mittlere Arbeitszahl WP Warmwasser tleist bis tHeiztage</v>
          </cell>
          <cell r="D90" t="str">
            <v>COPWW,tleist bis tHeiztage</v>
          </cell>
          <cell r="F90" t="e">
            <v>#VALUE!</v>
          </cell>
        </row>
        <row r="91">
          <cell r="B91" t="str">
            <v>Wärmelieferung WP Warmwasser tleist bis tHeiztage</v>
          </cell>
          <cell r="D91" t="str">
            <v>QWP,WW, tleist bis tHeiztage</v>
          </cell>
          <cell r="F91" t="e">
            <v>#VALUE!</v>
          </cell>
          <cell r="G91" t="str">
            <v>kWh/a</v>
          </cell>
        </row>
        <row r="92">
          <cell r="B92" t="str">
            <v>Mittlere Arbeitszahl WP Warmwasser Winter</v>
          </cell>
          <cell r="F92" t="e">
            <v>#VALUE!</v>
          </cell>
        </row>
        <row r="93">
          <cell r="B93" t="str">
            <v>Mittlere Arbeitszahl WP Bereitschaft 0 bis tHeiztage</v>
          </cell>
          <cell r="D93" t="str">
            <v>COPBereit,0 bis tleist</v>
          </cell>
          <cell r="F93" t="e">
            <v>#VALUE!</v>
          </cell>
        </row>
        <row r="94">
          <cell r="B94" t="str">
            <v>Wärmelieferung WP Bereitschaft 0 bis tleist</v>
          </cell>
          <cell r="D94" t="str">
            <v>QWP,Bereit, 0 bis tleist</v>
          </cell>
          <cell r="F94" t="e">
            <v>#VALUE!</v>
          </cell>
          <cell r="G94" t="str">
            <v>kWh/a</v>
          </cell>
        </row>
        <row r="95">
          <cell r="B95" t="str">
            <v>Mittlere Arbeitszahl WP Bereitschaft tleist bis tHeiztage</v>
          </cell>
          <cell r="D95" t="str">
            <v>COPBereit,tleist bis tHeiztage</v>
          </cell>
          <cell r="F95" t="e">
            <v>#VALUE!</v>
          </cell>
        </row>
        <row r="96">
          <cell r="B96" t="str">
            <v>Wärmelieferung WP Bereit tleist bis tHeiztage</v>
          </cell>
          <cell r="D96" t="str">
            <v>QWP,Bereit, tleist bis tHeiztage</v>
          </cell>
          <cell r="F96" t="e">
            <v>#VALUE!</v>
          </cell>
          <cell r="G96" t="str">
            <v>kWh/a</v>
          </cell>
        </row>
        <row r="97">
          <cell r="B97" t="str">
            <v>Mittlere Arbeitszahl WP Bereitschaft Winter</v>
          </cell>
          <cell r="D97" t="str">
            <v>COPBereit,Winter</v>
          </cell>
          <cell r="F97" t="e">
            <v>#VALUE!</v>
          </cell>
        </row>
        <row r="98">
          <cell r="B98" t="str">
            <v xml:space="preserve">Mittlere Arbeitszahl WP Bereitschaft Sommer </v>
          </cell>
          <cell r="D98" t="str">
            <v>COPBereit,Sommer</v>
          </cell>
          <cell r="F98">
            <v>0</v>
          </cell>
        </row>
        <row r="99">
          <cell r="B99" t="str">
            <v>Mittlere Arbeitszahl WP Warmwasser Sommer</v>
          </cell>
          <cell r="D99" t="str">
            <v>COPWW,Sommer</v>
          </cell>
          <cell r="F99">
            <v>0</v>
          </cell>
        </row>
        <row r="100">
          <cell r="B100" t="str">
            <v>Mittlere Arbeitszahl WP Warmwasser</v>
          </cell>
          <cell r="D100" t="str">
            <v>COPWW</v>
          </cell>
          <cell r="F100" t="e">
            <v>#VALUE!</v>
          </cell>
        </row>
        <row r="101">
          <cell r="B101" t="str">
            <v>Thermische Leistung Bereitschaftsbetrieb</v>
          </cell>
          <cell r="D101" t="str">
            <v>PBereit</v>
          </cell>
          <cell r="F101" t="e">
            <v>#VALUE!</v>
          </cell>
          <cell r="G101" t="str">
            <v>kW</v>
          </cell>
        </row>
        <row r="102">
          <cell r="B102" t="str">
            <v>Maximale Wärmeleistung der Wärmepumpe bei tleist</v>
          </cell>
          <cell r="D102" t="str">
            <v>Pleist</v>
          </cell>
          <cell r="F102" t="e">
            <v>#VALUE!</v>
          </cell>
          <cell r="G102" t="str">
            <v>kW</v>
          </cell>
        </row>
        <row r="103">
          <cell r="B103" t="str">
            <v>Heizlast</v>
          </cell>
          <cell r="D103" t="str">
            <v>PH</v>
          </cell>
          <cell r="F103">
            <v>2.5806534743832898</v>
          </cell>
          <cell r="G103" t="str">
            <v>kW</v>
          </cell>
        </row>
      </sheetData>
      <sheetData sheetId="60"/>
      <sheetData sheetId="61"/>
      <sheetData sheetId="62"/>
      <sheetData sheetId="63"/>
      <sheetData sheetId="64">
        <row r="89">
          <cell r="F89" t="str">
            <v>Ambient Temp (°F)</v>
          </cell>
        </row>
      </sheetData>
      <sheetData sheetId="65"/>
      <sheetData sheetId="66"/>
      <sheetData sheetId="67"/>
      <sheetData sheetId="68"/>
      <sheetData sheetId="69"/>
      <sheetData sheetId="70"/>
      <sheetData sheetId="71"/>
      <sheetData sheetId="7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
      <sheetName val="Conversion"/>
      <sheetName val="Verification"/>
      <sheetName val="Verification SI"/>
      <sheetName val="Climate"/>
      <sheetName val="RefDims"/>
      <sheetName val="Areas"/>
      <sheetName val="Areas SI"/>
      <sheetName val="R-List"/>
      <sheetName val="U-List SI"/>
      <sheetName val="Insulation"/>
      <sheetName val="Bridges"/>
      <sheetName val="R-Values"/>
      <sheetName val="U-Values SI"/>
      <sheetName val="Ground 1"/>
      <sheetName val="Ground 1 SI"/>
      <sheetName val="Ground 2"/>
      <sheetName val="Ground 2 SI"/>
      <sheetName val="Ground 3"/>
      <sheetName val="Ground 3 SI"/>
      <sheetName val="WinEntry"/>
      <sheetName val="Window"/>
      <sheetName val="Window SI"/>
      <sheetName val="WinType"/>
      <sheetName val="WinType SI"/>
      <sheetName val="Shading SI"/>
      <sheetName val="Shading"/>
      <sheetName val="Ventilation"/>
      <sheetName val="Ventilation SI"/>
      <sheetName val="Annual Heat Demand"/>
      <sheetName val="Annual Heat Demand SI"/>
      <sheetName val="Monthly"/>
      <sheetName val="Monthly SI"/>
      <sheetName val="Heat Load"/>
      <sheetName val="Heat Load SI"/>
      <sheetName val="Summer"/>
      <sheetName val="Summer SI"/>
      <sheetName val="Shading-S"/>
      <sheetName val="Shading-S SI"/>
      <sheetName val="SummVent"/>
      <sheetName val="SummVent SI"/>
      <sheetName val="Cooling"/>
      <sheetName val="Cooling SI"/>
      <sheetName val="Cooling Units"/>
      <sheetName val="Cooling Units SI"/>
      <sheetName val="Cooling Load"/>
      <sheetName val="Cooling Load SI"/>
      <sheetName val="DHW"/>
      <sheetName val="DHW SI"/>
      <sheetName val="SolarDHW"/>
      <sheetName val="SolarDHW SI"/>
      <sheetName val="Electricity"/>
      <sheetName val="Electricity SI"/>
      <sheetName val="Elec Non-Dom"/>
      <sheetName val="Elec Non-Dom SI"/>
      <sheetName val="Aux Elec"/>
      <sheetName val="Aux Elec SI"/>
      <sheetName val="PE Value"/>
      <sheetName val="PE Value SI"/>
      <sheetName val="Compact"/>
      <sheetName val="Compact SI"/>
      <sheetName val="Boiler"/>
      <sheetName val="Boiler SI"/>
      <sheetName val="District Heat"/>
      <sheetName val="District Heat SI"/>
      <sheetName val="Climate SI"/>
      <sheetName val="IHG"/>
      <sheetName val="IHG SI"/>
      <sheetName val="IHG Non-Dom"/>
      <sheetName val="IHG Non-Dom SI"/>
      <sheetName val="Use Non-Dom"/>
      <sheetName val="Use Non-Dom SI"/>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2">
          <cell r="A2" t="str">
            <v>G L A Z I N G     A C C O R D I N G     T O     C E R T I F I C A T I O N</v>
          </cell>
        </row>
        <row r="4">
          <cell r="B4" t="str">
            <v>for frame types, go to row:</v>
          </cell>
          <cell r="C4">
            <v>76</v>
          </cell>
        </row>
        <row r="5">
          <cell r="B5" t="str">
            <v>Type</v>
          </cell>
        </row>
        <row r="6">
          <cell r="A6" t="str">
            <v>Assembly
No.</v>
          </cell>
          <cell r="B6" t="str">
            <v>Glazing</v>
          </cell>
          <cell r="C6" t="str">
            <v>g-Value</v>
          </cell>
          <cell r="D6" t="str">
            <v>Ug-Value</v>
          </cell>
        </row>
        <row r="7">
          <cell r="D7" t="str">
            <v>W/(m2K)</v>
          </cell>
        </row>
        <row r="8">
          <cell r="A8">
            <v>1</v>
          </cell>
          <cell r="B8" t="str">
            <v>Thermotech Low Solar Gain Glass</v>
          </cell>
          <cell r="C8">
            <v>0.374</v>
          </cell>
          <cell r="D8">
            <v>0.68135999999999997</v>
          </cell>
        </row>
        <row r="9">
          <cell r="A9">
            <v>2</v>
          </cell>
          <cell r="B9" t="str">
            <v/>
          </cell>
          <cell r="C9" t="str">
            <v/>
          </cell>
          <cell r="D9" t="str">
            <v/>
          </cell>
        </row>
        <row r="10">
          <cell r="A10">
            <v>3</v>
          </cell>
          <cell r="B10" t="str">
            <v/>
          </cell>
          <cell r="C10" t="str">
            <v/>
          </cell>
          <cell r="D10" t="str">
            <v/>
          </cell>
        </row>
        <row r="11">
          <cell r="A11">
            <v>4</v>
          </cell>
          <cell r="B11" t="str">
            <v/>
          </cell>
          <cell r="C11" t="str">
            <v/>
          </cell>
          <cell r="D11" t="str">
            <v/>
          </cell>
        </row>
        <row r="12">
          <cell r="A12">
            <v>5</v>
          </cell>
          <cell r="B12" t="str">
            <v/>
          </cell>
          <cell r="C12" t="str">
            <v/>
          </cell>
          <cell r="D12" t="str">
            <v/>
          </cell>
        </row>
        <row r="13">
          <cell r="A13">
            <v>6</v>
          </cell>
          <cell r="B13" t="str">
            <v/>
          </cell>
          <cell r="C13" t="str">
            <v/>
          </cell>
          <cell r="D13" t="str">
            <v/>
          </cell>
        </row>
        <row r="14">
          <cell r="A14">
            <v>7</v>
          </cell>
          <cell r="B14" t="str">
            <v/>
          </cell>
          <cell r="C14" t="str">
            <v/>
          </cell>
          <cell r="D14" t="str">
            <v/>
          </cell>
        </row>
        <row r="15">
          <cell r="A15">
            <v>8</v>
          </cell>
          <cell r="B15" t="str">
            <v/>
          </cell>
          <cell r="C15" t="str">
            <v/>
          </cell>
          <cell r="D15" t="str">
            <v/>
          </cell>
        </row>
        <row r="16">
          <cell r="A16">
            <v>9</v>
          </cell>
          <cell r="B16" t="str">
            <v/>
          </cell>
          <cell r="C16" t="str">
            <v/>
          </cell>
          <cell r="D16" t="str">
            <v/>
          </cell>
        </row>
        <row r="17">
          <cell r="A17">
            <v>10</v>
          </cell>
          <cell r="B17" t="str">
            <v/>
          </cell>
          <cell r="C17" t="str">
            <v/>
          </cell>
          <cell r="D17" t="str">
            <v/>
          </cell>
        </row>
        <row r="18">
          <cell r="A18">
            <v>11</v>
          </cell>
          <cell r="B18" t="str">
            <v/>
          </cell>
          <cell r="C18" t="str">
            <v/>
          </cell>
          <cell r="D18" t="str">
            <v/>
          </cell>
        </row>
        <row r="76">
          <cell r="A76" t="str">
            <v>F R A M E     T Y P E     A C C O R D I N G     T O     C E R T I F I C A T I O N</v>
          </cell>
        </row>
        <row r="78">
          <cell r="B78" t="str">
            <v>for glazings, go to row:</v>
          </cell>
          <cell r="C78">
            <v>2</v>
          </cell>
        </row>
        <row r="79">
          <cell r="B79" t="str">
            <v>Type</v>
          </cell>
          <cell r="C79" t="str">
            <v>Uf-Value</v>
          </cell>
          <cell r="D79" t="str">
            <v>Frame Dimensions</v>
          </cell>
          <cell r="H79" t="str">
            <v>Thermal Bridge</v>
          </cell>
          <cell r="I79" t="str">
            <v>Thermal Bridge</v>
          </cell>
        </row>
        <row r="80">
          <cell r="A80" t="str">
            <v>Assembly
No.</v>
          </cell>
          <cell r="B80" t="str">
            <v xml:space="preserve">Frame  </v>
          </cell>
          <cell r="C80" t="str">
            <v>Frame</v>
          </cell>
          <cell r="D80" t="str">
            <v>Width - Left</v>
          </cell>
          <cell r="E80" t="str">
            <v>Width - Right</v>
          </cell>
          <cell r="F80" t="str">
            <v>Width - Below</v>
          </cell>
          <cell r="G80" t="str">
            <v>Width - Above</v>
          </cell>
          <cell r="H80" t="str">
            <v xml:space="preserve"> YSpacer</v>
          </cell>
          <cell r="I80" t="str">
            <v xml:space="preserve"> YInstallation</v>
          </cell>
        </row>
        <row r="81">
          <cell r="C81" t="str">
            <v>W/(m2K)</v>
          </cell>
          <cell r="D81" t="str">
            <v>m</v>
          </cell>
          <cell r="E81" t="str">
            <v>m</v>
          </cell>
          <cell r="F81" t="str">
            <v>m</v>
          </cell>
          <cell r="G81" t="str">
            <v>m</v>
          </cell>
          <cell r="H81" t="str">
            <v>W/(mK)</v>
          </cell>
          <cell r="I81" t="str">
            <v>W/(mK)</v>
          </cell>
        </row>
        <row r="82">
          <cell r="A82">
            <v>1</v>
          </cell>
          <cell r="B82" t="str">
            <v/>
          </cell>
          <cell r="C82" t="str">
            <v/>
          </cell>
          <cell r="D82" t="str">
            <v/>
          </cell>
          <cell r="E82" t="str">
            <v/>
          </cell>
          <cell r="F82" t="str">
            <v/>
          </cell>
          <cell r="G82" t="str">
            <v/>
          </cell>
          <cell r="H82" t="str">
            <v/>
          </cell>
          <cell r="I82" t="str">
            <v/>
          </cell>
        </row>
        <row r="83">
          <cell r="A83">
            <v>2</v>
          </cell>
          <cell r="B83" t="str">
            <v/>
          </cell>
          <cell r="C83" t="str">
            <v/>
          </cell>
          <cell r="D83" t="str">
            <v/>
          </cell>
          <cell r="E83" t="str">
            <v/>
          </cell>
          <cell r="F83" t="str">
            <v/>
          </cell>
          <cell r="G83" t="str">
            <v/>
          </cell>
          <cell r="H83" t="str">
            <v/>
          </cell>
          <cell r="I83" t="str">
            <v/>
          </cell>
        </row>
        <row r="84">
          <cell r="A84">
            <v>3</v>
          </cell>
          <cell r="B84" t="str">
            <v/>
          </cell>
          <cell r="C84" t="str">
            <v/>
          </cell>
          <cell r="D84" t="str">
            <v/>
          </cell>
          <cell r="E84" t="str">
            <v/>
          </cell>
          <cell r="F84" t="str">
            <v/>
          </cell>
          <cell r="G84" t="str">
            <v/>
          </cell>
          <cell r="H84" t="str">
            <v/>
          </cell>
          <cell r="I84" t="str">
            <v/>
          </cell>
        </row>
        <row r="85">
          <cell r="A85">
            <v>4</v>
          </cell>
          <cell r="B85" t="str">
            <v/>
          </cell>
          <cell r="C85" t="str">
            <v/>
          </cell>
          <cell r="D85" t="str">
            <v/>
          </cell>
          <cell r="E85" t="str">
            <v/>
          </cell>
          <cell r="F85" t="str">
            <v/>
          </cell>
          <cell r="G85" t="str">
            <v/>
          </cell>
          <cell r="H85" t="str">
            <v/>
          </cell>
          <cell r="I85" t="str">
            <v/>
          </cell>
        </row>
        <row r="86">
          <cell r="A86">
            <v>5</v>
          </cell>
          <cell r="B86" t="str">
            <v/>
          </cell>
          <cell r="C86" t="str">
            <v/>
          </cell>
          <cell r="D86" t="str">
            <v/>
          </cell>
          <cell r="E86" t="str">
            <v/>
          </cell>
          <cell r="F86" t="str">
            <v/>
          </cell>
          <cell r="G86" t="str">
            <v/>
          </cell>
          <cell r="H86" t="str">
            <v/>
          </cell>
          <cell r="I86" t="str">
            <v/>
          </cell>
        </row>
        <row r="87">
          <cell r="A87">
            <v>6</v>
          </cell>
          <cell r="B87" t="str">
            <v/>
          </cell>
          <cell r="C87" t="str">
            <v/>
          </cell>
          <cell r="D87" t="str">
            <v/>
          </cell>
          <cell r="E87" t="str">
            <v/>
          </cell>
          <cell r="F87" t="str">
            <v/>
          </cell>
          <cell r="G87" t="str">
            <v/>
          </cell>
          <cell r="H87" t="str">
            <v/>
          </cell>
          <cell r="I87" t="str">
            <v/>
          </cell>
        </row>
        <row r="88">
          <cell r="A88">
            <v>7</v>
          </cell>
          <cell r="B88" t="str">
            <v/>
          </cell>
          <cell r="C88" t="str">
            <v/>
          </cell>
          <cell r="D88" t="str">
            <v/>
          </cell>
          <cell r="E88" t="str">
            <v/>
          </cell>
          <cell r="F88" t="str">
            <v/>
          </cell>
          <cell r="G88" t="str">
            <v/>
          </cell>
          <cell r="H88" t="str">
            <v/>
          </cell>
          <cell r="I88" t="str">
            <v/>
          </cell>
        </row>
        <row r="89">
          <cell r="A89">
            <v>8</v>
          </cell>
          <cell r="B89" t="str">
            <v/>
          </cell>
          <cell r="C89" t="str">
            <v/>
          </cell>
          <cell r="D89" t="str">
            <v/>
          </cell>
          <cell r="E89" t="str">
            <v/>
          </cell>
          <cell r="F89" t="str">
            <v/>
          </cell>
          <cell r="G89" t="str">
            <v/>
          </cell>
          <cell r="H89" t="str">
            <v/>
          </cell>
          <cell r="I89" t="str">
            <v/>
          </cell>
        </row>
        <row r="90">
          <cell r="A90">
            <v>9</v>
          </cell>
          <cell r="B90" t="str">
            <v/>
          </cell>
          <cell r="C90" t="str">
            <v/>
          </cell>
          <cell r="D90" t="str">
            <v/>
          </cell>
          <cell r="E90" t="str">
            <v/>
          </cell>
          <cell r="F90" t="str">
            <v/>
          </cell>
          <cell r="G90" t="str">
            <v/>
          </cell>
          <cell r="H90" t="str">
            <v/>
          </cell>
          <cell r="I90" t="str">
            <v/>
          </cell>
        </row>
        <row r="91">
          <cell r="A91">
            <v>10</v>
          </cell>
          <cell r="B91" t="str">
            <v/>
          </cell>
          <cell r="C91" t="str">
            <v/>
          </cell>
          <cell r="D91" t="str">
            <v/>
          </cell>
          <cell r="E91" t="str">
            <v/>
          </cell>
          <cell r="F91" t="str">
            <v/>
          </cell>
          <cell r="G91" t="str">
            <v/>
          </cell>
          <cell r="H91" t="str">
            <v/>
          </cell>
          <cell r="I91" t="str">
            <v/>
          </cell>
        </row>
        <row r="92">
          <cell r="A92">
            <v>11</v>
          </cell>
          <cell r="B92" t="str">
            <v/>
          </cell>
          <cell r="C92" t="str">
            <v/>
          </cell>
          <cell r="D92" t="str">
            <v/>
          </cell>
          <cell r="E92" t="str">
            <v/>
          </cell>
          <cell r="F92" t="str">
            <v/>
          </cell>
          <cell r="G92" t="str">
            <v/>
          </cell>
          <cell r="H92" t="str">
            <v/>
          </cell>
          <cell r="I92" t="str">
            <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18">
          <cell r="B18" t="str">
            <v>Primärenergie-Faktor Strom</v>
          </cell>
          <cell r="E18" t="str">
            <v>(Blatt Daten)</v>
          </cell>
          <cell r="F18">
            <v>2.7</v>
          </cell>
          <cell r="G18" t="str">
            <v>kWh/kWh</v>
          </cell>
        </row>
        <row r="19">
          <cell r="B19" t="str">
            <v>CO2-Emissionsfaktor (CO2-Äquivalent) Strom</v>
          </cell>
          <cell r="F19">
            <v>680</v>
          </cell>
          <cell r="G19" t="str">
            <v>g/kWh</v>
          </cell>
        </row>
        <row r="28">
          <cell r="C28" t="str">
            <v>Steigung Interpolation zwischen den Prüfpunkten</v>
          </cell>
          <cell r="D28" t="str">
            <v>a  PWP,Heiz</v>
          </cell>
          <cell r="R28" t="str">
            <v>Leistung bzw. COP</v>
          </cell>
          <cell r="S28" t="str">
            <v>PWP,Heiz(THeizlast)</v>
          </cell>
          <cell r="T28" t="str">
            <v>PWP,Heiz(TBereit)</v>
          </cell>
          <cell r="U28" t="str">
            <v>PWP,WW(THeizlast)</v>
          </cell>
          <cell r="V28" t="str">
            <v>PWP,WW(TBereit)</v>
          </cell>
          <cell r="W28" t="str">
            <v>PWP,Bereit(THeizlast)</v>
          </cell>
          <cell r="X28" t="str">
            <v>PWP,Bereit(TBereit)</v>
          </cell>
          <cell r="Y28" t="str">
            <v>COPHeiz, 0 bis tleist</v>
          </cell>
          <cell r="Z28" t="str">
            <v>COPHeiz,tleist bis tBereit</v>
          </cell>
          <cell r="AA28" t="str">
            <v>COPWW,0 bis tHeiztage</v>
          </cell>
          <cell r="AB28" t="str">
            <v>COPWW,tleist bis tHeiztage</v>
          </cell>
          <cell r="AC28" t="str">
            <v>COPBereit,0 bis tleist</v>
          </cell>
          <cell r="AD28" t="str">
            <v>COPBereit,tleist bis tHeiztage</v>
          </cell>
          <cell r="AE28" t="str">
            <v>COPWW,Sommer</v>
          </cell>
          <cell r="AF28" t="str">
            <v>COPBereit,Sommer</v>
          </cell>
        </row>
        <row r="29">
          <cell r="C29" t="str">
            <v>Achsabschnitt Interpolation zwischen den Prüfpunkten</v>
          </cell>
          <cell r="D29" t="str">
            <v>b  PWP,Heiz</v>
          </cell>
          <cell r="R29" t="str">
            <v>Außentemperatur [°C]</v>
          </cell>
          <cell r="S29" t="e">
            <v>#VALUE!</v>
          </cell>
          <cell r="T29" t="e">
            <v>#VALUE!</v>
          </cell>
          <cell r="U29" t="e">
            <v>#VALUE!</v>
          </cell>
          <cell r="V29" t="e">
            <v>#VALUE!</v>
          </cell>
          <cell r="W29" t="e">
            <v>#VALUE!</v>
          </cell>
          <cell r="X29" t="e">
            <v>#VALUE!</v>
          </cell>
          <cell r="Y29" t="e">
            <v>#VALUE!</v>
          </cell>
          <cell r="Z29" t="e">
            <v>#VALUE!</v>
          </cell>
          <cell r="AA29" t="e">
            <v>#VALUE!</v>
          </cell>
          <cell r="AB29" t="e">
            <v>#VALUE!</v>
          </cell>
          <cell r="AC29" t="e">
            <v>#VALUE!</v>
          </cell>
          <cell r="AD29" t="e">
            <v>#VALUE!</v>
          </cell>
          <cell r="AE29">
            <v>20</v>
          </cell>
          <cell r="AF29">
            <v>20</v>
          </cell>
        </row>
        <row r="31">
          <cell r="C31" t="str">
            <v>Steigung Interpolation zwischen den Prüfpunkten</v>
          </cell>
          <cell r="D31" t="str">
            <v>a COPHeiz</v>
          </cell>
          <cell r="R31" t="str">
            <v>b1,2,3,4</v>
          </cell>
          <cell r="S31">
            <v>0</v>
          </cell>
          <cell r="T31">
            <v>0</v>
          </cell>
          <cell r="U31">
            <v>0</v>
          </cell>
          <cell r="V31">
            <v>0</v>
          </cell>
          <cell r="W31">
            <v>0</v>
          </cell>
          <cell r="X31">
            <v>0</v>
          </cell>
          <cell r="Y31">
            <v>0</v>
          </cell>
          <cell r="Z31">
            <v>0</v>
          </cell>
          <cell r="AA31">
            <v>0</v>
          </cell>
          <cell r="AB31">
            <v>0</v>
          </cell>
          <cell r="AC31">
            <v>0</v>
          </cell>
          <cell r="AD31">
            <v>0</v>
          </cell>
          <cell r="AE31">
            <v>0</v>
          </cell>
          <cell r="AF31">
            <v>0</v>
          </cell>
        </row>
        <row r="32">
          <cell r="C32" t="str">
            <v>Achsabschnitt Interpolation zwischen den Prüfpunkten</v>
          </cell>
          <cell r="D32" t="str">
            <v>b COPHeiz</v>
          </cell>
          <cell r="R32" t="str">
            <v>a1</v>
          </cell>
          <cell r="S32">
            <v>0</v>
          </cell>
          <cell r="T32">
            <v>0</v>
          </cell>
          <cell r="U32">
            <v>0</v>
          </cell>
          <cell r="V32">
            <v>0</v>
          </cell>
          <cell r="W32">
            <v>0</v>
          </cell>
          <cell r="X32">
            <v>0</v>
          </cell>
          <cell r="Y32">
            <v>0</v>
          </cell>
          <cell r="Z32">
            <v>0</v>
          </cell>
          <cell r="AA32">
            <v>0</v>
          </cell>
          <cell r="AB32">
            <v>0</v>
          </cell>
          <cell r="AC32">
            <v>0</v>
          </cell>
          <cell r="AD32">
            <v>0</v>
          </cell>
          <cell r="AE32">
            <v>0</v>
          </cell>
          <cell r="AF32">
            <v>0</v>
          </cell>
        </row>
        <row r="33">
          <cell r="C33" t="str">
            <v>Exergetischer Gütegrad</v>
          </cell>
          <cell r="D33" t="str">
            <v>hex</v>
          </cell>
          <cell r="E33" t="e">
            <v>#VALUE!</v>
          </cell>
          <cell r="F33" t="e">
            <v>#VALUE!</v>
          </cell>
          <cell r="G33" t="e">
            <v>#VALUE!</v>
          </cell>
          <cell r="H33" t="e">
            <v>#VALUE!</v>
          </cell>
          <cell r="R33" t="str">
            <v>b1</v>
          </cell>
          <cell r="S33">
            <v>0</v>
          </cell>
          <cell r="T33">
            <v>0</v>
          </cell>
          <cell r="U33">
            <v>0</v>
          </cell>
          <cell r="V33">
            <v>0</v>
          </cell>
          <cell r="W33">
            <v>0</v>
          </cell>
          <cell r="X33">
            <v>0</v>
          </cell>
          <cell r="Y33">
            <v>0</v>
          </cell>
          <cell r="Z33">
            <v>0</v>
          </cell>
          <cell r="AA33">
            <v>0</v>
          </cell>
          <cell r="AB33">
            <v>0</v>
          </cell>
          <cell r="AC33">
            <v>0</v>
          </cell>
          <cell r="AD33">
            <v>0</v>
          </cell>
          <cell r="AE33">
            <v>0</v>
          </cell>
          <cell r="AF33">
            <v>0</v>
          </cell>
        </row>
        <row r="38">
          <cell r="B38" t="str">
            <v>Messwerte thermische Leistung Wärmepumpe Warmwasser</v>
          </cell>
          <cell r="D38" t="str">
            <v xml:space="preserve"> PWP,WW</v>
          </cell>
          <cell r="E38" t="e">
            <v>#N/A</v>
          </cell>
          <cell r="F38" t="e">
            <v>#N/A</v>
          </cell>
          <cell r="G38" t="e">
            <v>#N/A</v>
          </cell>
          <cell r="H38" t="e">
            <v>#N/A</v>
          </cell>
          <cell r="R38" t="str">
            <v>a3</v>
          </cell>
          <cell r="S38">
            <v>0</v>
          </cell>
          <cell r="T38">
            <v>0</v>
          </cell>
          <cell r="U38">
            <v>0</v>
          </cell>
          <cell r="V38">
            <v>0</v>
          </cell>
          <cell r="W38">
            <v>0</v>
          </cell>
          <cell r="X38">
            <v>0</v>
          </cell>
          <cell r="Y38">
            <v>0</v>
          </cell>
          <cell r="Z38">
            <v>0</v>
          </cell>
          <cell r="AA38">
            <v>0</v>
          </cell>
          <cell r="AB38">
            <v>0</v>
          </cell>
          <cell r="AC38">
            <v>0</v>
          </cell>
          <cell r="AD38">
            <v>0</v>
          </cell>
          <cell r="AE38">
            <v>0</v>
          </cell>
          <cell r="AF38">
            <v>0</v>
          </cell>
        </row>
        <row r="41">
          <cell r="C41" t="str">
            <v>Steigung Interpolation zwischen den Prüfpunkten</v>
          </cell>
          <cell r="D41" t="str">
            <v>a  PWP,WW</v>
          </cell>
          <cell r="R41" t="str">
            <v>T2</v>
          </cell>
          <cell r="S41" t="str">
            <v/>
          </cell>
          <cell r="T41" t="str">
            <v/>
          </cell>
          <cell r="U41" t="str">
            <v/>
          </cell>
          <cell r="V41" t="str">
            <v/>
          </cell>
          <cell r="W41" t="str">
            <v/>
          </cell>
          <cell r="X41" t="str">
            <v/>
          </cell>
          <cell r="Y41" t="str">
            <v/>
          </cell>
          <cell r="Z41" t="str">
            <v/>
          </cell>
          <cell r="AA41" t="str">
            <v/>
          </cell>
          <cell r="AB41" t="str">
            <v/>
          </cell>
          <cell r="AC41" t="str">
            <v/>
          </cell>
          <cell r="AD41" t="str">
            <v/>
          </cell>
          <cell r="AE41" t="str">
            <v/>
          </cell>
          <cell r="AF41" t="str">
            <v/>
          </cell>
        </row>
        <row r="42">
          <cell r="C42" t="str">
            <v>Achsabschnitt Interpolation zwischen den Prüfpunkten</v>
          </cell>
          <cell r="D42" t="str">
            <v>b  PWP,WW</v>
          </cell>
          <cell r="R42" t="str">
            <v>T3</v>
          </cell>
          <cell r="S42" t="str">
            <v/>
          </cell>
          <cell r="T42" t="str">
            <v/>
          </cell>
          <cell r="U42" t="str">
            <v/>
          </cell>
          <cell r="V42" t="str">
            <v/>
          </cell>
          <cell r="W42" t="str">
            <v/>
          </cell>
          <cell r="X42" t="str">
            <v/>
          </cell>
          <cell r="Y42" t="str">
            <v/>
          </cell>
          <cell r="Z42" t="str">
            <v/>
          </cell>
          <cell r="AA42" t="str">
            <v/>
          </cell>
          <cell r="AB42" t="str">
            <v/>
          </cell>
          <cell r="AC42" t="str">
            <v/>
          </cell>
          <cell r="AD42" t="str">
            <v/>
          </cell>
          <cell r="AE42" t="str">
            <v/>
          </cell>
          <cell r="AF42" t="str">
            <v/>
          </cell>
        </row>
        <row r="43">
          <cell r="B43" t="str">
            <v>Arbeitszahl Warmwasser</v>
          </cell>
          <cell r="D43" t="str">
            <v xml:space="preserve"> COPWW</v>
          </cell>
          <cell r="E43" t="e">
            <v>#N/A</v>
          </cell>
          <cell r="F43" t="e">
            <v>#N/A</v>
          </cell>
          <cell r="G43" t="e">
            <v>#N/A</v>
          </cell>
          <cell r="H43" t="e">
            <v>#N/A</v>
          </cell>
          <cell r="R43" t="str">
            <v>T4</v>
          </cell>
          <cell r="S43" t="str">
            <v/>
          </cell>
          <cell r="T43" t="str">
            <v/>
          </cell>
          <cell r="U43" t="str">
            <v/>
          </cell>
          <cell r="V43" t="str">
            <v/>
          </cell>
          <cell r="W43" t="str">
            <v/>
          </cell>
          <cell r="X43" t="str">
            <v/>
          </cell>
          <cell r="Y43" t="str">
            <v/>
          </cell>
          <cell r="Z43" t="str">
            <v/>
          </cell>
          <cell r="AA43" t="str">
            <v/>
          </cell>
          <cell r="AB43" t="str">
            <v/>
          </cell>
          <cell r="AC43" t="str">
            <v/>
          </cell>
          <cell r="AD43" t="str">
            <v/>
          </cell>
          <cell r="AE43" t="str">
            <v/>
          </cell>
          <cell r="AF43" t="str">
            <v/>
          </cell>
        </row>
        <row r="46">
          <cell r="C46" t="str">
            <v>Steigung Interpolation zwischen den Prüfpunkten</v>
          </cell>
          <cell r="D46" t="str">
            <v>a COPWW</v>
          </cell>
          <cell r="R46" t="str">
            <v>P bzw. COP Punkt 3</v>
          </cell>
          <cell r="S46" t="e">
            <v>#N/A</v>
          </cell>
          <cell r="T46" t="e">
            <v>#N/A</v>
          </cell>
          <cell r="U46" t="e">
            <v>#N/A</v>
          </cell>
          <cell r="V46" t="e">
            <v>#N/A</v>
          </cell>
          <cell r="W46" t="e">
            <v>#N/A</v>
          </cell>
          <cell r="X46" t="e">
            <v>#N/A</v>
          </cell>
          <cell r="Y46" t="e">
            <v>#N/A</v>
          </cell>
          <cell r="Z46" t="e">
            <v>#N/A</v>
          </cell>
          <cell r="AA46" t="e">
            <v>#N/A</v>
          </cell>
          <cell r="AB46" t="e">
            <v>#N/A</v>
          </cell>
          <cell r="AC46" t="e">
            <v>#N/A</v>
          </cell>
          <cell r="AD46" t="e">
            <v>#N/A</v>
          </cell>
          <cell r="AE46" t="e">
            <v>#N/A</v>
          </cell>
          <cell r="AF46" t="e">
            <v>#N/A</v>
          </cell>
        </row>
        <row r="47">
          <cell r="C47" t="str">
            <v>Achsabschnitt Interpolation zwischen den Prüfpunkten</v>
          </cell>
          <cell r="D47" t="str">
            <v>b COPWW</v>
          </cell>
          <cell r="R47" t="str">
            <v>P bzw. COP Punkt 4</v>
          </cell>
          <cell r="S47" t="e">
            <v>#N/A</v>
          </cell>
          <cell r="T47" t="e">
            <v>#N/A</v>
          </cell>
          <cell r="U47" t="e">
            <v>#N/A</v>
          </cell>
          <cell r="V47" t="e">
            <v>#N/A</v>
          </cell>
          <cell r="W47" t="e">
            <v>#N/A</v>
          </cell>
          <cell r="X47" t="e">
            <v>#N/A</v>
          </cell>
          <cell r="Y47" t="e">
            <v>#N/A</v>
          </cell>
          <cell r="Z47" t="e">
            <v>#N/A</v>
          </cell>
          <cell r="AA47" t="e">
            <v>#N/A</v>
          </cell>
          <cell r="AB47" t="e">
            <v>#N/A</v>
          </cell>
          <cell r="AC47" t="e">
            <v>#N/A</v>
          </cell>
          <cell r="AD47" t="e">
            <v>#N/A</v>
          </cell>
          <cell r="AE47" t="e">
            <v>#N/A</v>
          </cell>
          <cell r="AF47" t="e">
            <v>#N/A</v>
          </cell>
        </row>
        <row r="48">
          <cell r="C48" t="str">
            <v>Exergetischer Gütegrad</v>
          </cell>
          <cell r="D48" t="str">
            <v>hex</v>
          </cell>
          <cell r="E48" t="e">
            <v>#N/A</v>
          </cell>
          <cell r="F48" t="e">
            <v>#N/A</v>
          </cell>
          <cell r="G48" t="e">
            <v>#N/A</v>
          </cell>
          <cell r="H48" t="e">
            <v>#N/A</v>
          </cell>
          <cell r="R48" t="str">
            <v>Tamb&lt;T1</v>
          </cell>
          <cell r="S48" t="e">
            <v>#VALUE!</v>
          </cell>
          <cell r="T48" t="e">
            <v>#VALUE!</v>
          </cell>
          <cell r="U48" t="e">
            <v>#VALUE!</v>
          </cell>
          <cell r="V48" t="e">
            <v>#VALUE!</v>
          </cell>
          <cell r="W48" t="e">
            <v>#VALUE!</v>
          </cell>
          <cell r="X48" t="e">
            <v>#VALUE!</v>
          </cell>
          <cell r="Y48" t="e">
            <v>#VALUE!</v>
          </cell>
          <cell r="Z48" t="e">
            <v>#VALUE!</v>
          </cell>
          <cell r="AA48" t="e">
            <v>#VALUE!</v>
          </cell>
          <cell r="AB48" t="e">
            <v>#VALUE!</v>
          </cell>
          <cell r="AC48" t="e">
            <v>#VALUE!</v>
          </cell>
          <cell r="AD48" t="e">
            <v>#VALUE!</v>
          </cell>
          <cell r="AE48">
            <v>0</v>
          </cell>
          <cell r="AF48">
            <v>0</v>
          </cell>
        </row>
        <row r="51">
          <cell r="B51" t="str">
            <v>Default-Werte, falls keine Messwerte (aus WW übernommen )</v>
          </cell>
          <cell r="D51" t="str">
            <v xml:space="preserve"> Pwp,Bereit</v>
          </cell>
          <cell r="E51" t="e">
            <v>#N/A</v>
          </cell>
          <cell r="F51" t="e">
            <v>#N/A</v>
          </cell>
          <cell r="G51" t="e">
            <v>#N/A</v>
          </cell>
          <cell r="H51" t="e">
            <v>#N/A</v>
          </cell>
          <cell r="I51" t="str">
            <v>kW</v>
          </cell>
          <cell r="R51" t="str">
            <v>T3&lt;=Tamb&lt;T4</v>
          </cell>
          <cell r="S51" t="e">
            <v>#VALUE!</v>
          </cell>
          <cell r="T51" t="e">
            <v>#VALUE!</v>
          </cell>
          <cell r="U51" t="e">
            <v>#VALUE!</v>
          </cell>
          <cell r="V51" t="e">
            <v>#VALUE!</v>
          </cell>
          <cell r="W51" t="e">
            <v>#VALUE!</v>
          </cell>
          <cell r="X51" t="e">
            <v>#VALUE!</v>
          </cell>
          <cell r="Y51" t="e">
            <v>#VALUE!</v>
          </cell>
          <cell r="Z51" t="e">
            <v>#VALUE!</v>
          </cell>
          <cell r="AA51" t="e">
            <v>#VALUE!</v>
          </cell>
          <cell r="AB51" t="e">
            <v>#VALUE!</v>
          </cell>
          <cell r="AC51" t="e">
            <v>#VALUE!</v>
          </cell>
          <cell r="AD51" t="e">
            <v>#VALUE!</v>
          </cell>
          <cell r="AE51">
            <v>0</v>
          </cell>
          <cell r="AF51">
            <v>0</v>
          </cell>
        </row>
        <row r="53">
          <cell r="C53" t="str">
            <v>Steigung Interpolation zwischen den Prüfpunkten</v>
          </cell>
          <cell r="D53" t="str">
            <v>a  PWP,Bereit</v>
          </cell>
          <cell r="R53" t="str">
            <v>P bzw. COP interpol.</v>
          </cell>
          <cell r="S53" t="e">
            <v>#VALUE!</v>
          </cell>
          <cell r="T53" t="e">
            <v>#VALUE!</v>
          </cell>
          <cell r="U53" t="e">
            <v>#VALUE!</v>
          </cell>
          <cell r="V53" t="e">
            <v>#VALUE!</v>
          </cell>
          <cell r="W53" t="e">
            <v>#VALUE!</v>
          </cell>
          <cell r="X53" t="e">
            <v>#VALUE!</v>
          </cell>
          <cell r="Y53" t="e">
            <v>#VALUE!</v>
          </cell>
          <cell r="Z53" t="e">
            <v>#VALUE!</v>
          </cell>
          <cell r="AA53" t="e">
            <v>#VALUE!</v>
          </cell>
          <cell r="AB53" t="e">
            <v>#VALUE!</v>
          </cell>
          <cell r="AC53" t="e">
            <v>#VALUE!</v>
          </cell>
          <cell r="AD53" t="e">
            <v>#VALUE!</v>
          </cell>
          <cell r="AE53">
            <v>0</v>
          </cell>
          <cell r="AF53">
            <v>0</v>
          </cell>
        </row>
        <row r="54">
          <cell r="C54" t="str">
            <v>Achsabschnitt Interpolation zwischen den Prüfpunkten</v>
          </cell>
          <cell r="D54" t="str">
            <v>b  PWP,Bereit</v>
          </cell>
        </row>
        <row r="55">
          <cell r="B55" t="str">
            <v>Default-Werte, falls keine Messwerte (aus WW übernommen )</v>
          </cell>
          <cell r="D55" t="str">
            <v xml:space="preserve"> COPBereit</v>
          </cell>
          <cell r="E55" t="e">
            <v>#N/A</v>
          </cell>
          <cell r="F55" t="e">
            <v>#N/A</v>
          </cell>
          <cell r="G55" t="e">
            <v>#N/A</v>
          </cell>
          <cell r="H55" t="e">
            <v>#N/A</v>
          </cell>
        </row>
        <row r="57">
          <cell r="C57" t="str">
            <v>Steigung Interpolation zwischen den Prüfpunkten</v>
          </cell>
          <cell r="D57" t="str">
            <v>a COPBereit</v>
          </cell>
        </row>
        <row r="58">
          <cell r="C58" t="str">
            <v>Achsabschnitt Interpolation zwischen den Prüfpunkten</v>
          </cell>
          <cell r="D58" t="str">
            <v>b COPBereit</v>
          </cell>
        </row>
        <row r="59">
          <cell r="B59" t="str">
            <v>Mittlere elektrische Leistungsaufnahme im Bereitschaftsbetrieb</v>
          </cell>
          <cell r="D59" t="str">
            <v>Pel,mittel,Bereit</v>
          </cell>
          <cell r="E59" t="e">
            <v>#VALUE!</v>
          </cell>
          <cell r="F59" t="e">
            <v>#VALUE!</v>
          </cell>
          <cell r="G59" t="e">
            <v>#VALUE!</v>
          </cell>
          <cell r="H59" t="e">
            <v>#VALUE!</v>
          </cell>
          <cell r="I59" t="str">
            <v>W</v>
          </cell>
        </row>
        <row r="60">
          <cell r="B60" t="str">
            <v>Regression aus Messdaten</v>
          </cell>
        </row>
        <row r="61">
          <cell r="B61" t="str">
            <v>Regression thermische Leistung Wärmepumpe Heizung</v>
          </cell>
          <cell r="D61" t="str">
            <v xml:space="preserve"> PWP,Heiz</v>
          </cell>
          <cell r="E61" t="str">
            <v>(Prüfstandsmessung)</v>
          </cell>
          <cell r="G61" t="str">
            <v xml:space="preserve"> * Tamb + </v>
          </cell>
        </row>
        <row r="62">
          <cell r="B62" t="str">
            <v>Regression thermische Leistung Wärmepumpe Warmwasser</v>
          </cell>
          <cell r="D62" t="str">
            <v xml:space="preserve"> PWP,WW</v>
          </cell>
          <cell r="E62" t="str">
            <v>(Prüfstandsmessung)</v>
          </cell>
          <cell r="G62" t="str">
            <v xml:space="preserve"> * Tamb + </v>
          </cell>
        </row>
        <row r="63">
          <cell r="B63" t="str">
            <v>Regression thermische Leistung Wärmepumpe Bereitschaft</v>
          </cell>
          <cell r="D63" t="str">
            <v xml:space="preserve"> Pwp,Bereit</v>
          </cell>
          <cell r="E63" t="str">
            <v>(Prüfstandsmessung)</v>
          </cell>
          <cell r="G63" t="str">
            <v xml:space="preserve"> * Tamb + </v>
          </cell>
        </row>
        <row r="64">
          <cell r="B64" t="str">
            <v>Regression Arbeitszahl Heizung</v>
          </cell>
          <cell r="D64" t="str">
            <v xml:space="preserve"> COPHeiz</v>
          </cell>
          <cell r="E64" t="str">
            <v>(Prüfstandsmessung)</v>
          </cell>
          <cell r="G64" t="str">
            <v xml:space="preserve"> * Tamb + </v>
          </cell>
        </row>
        <row r="65">
          <cell r="B65" t="str">
            <v>Regression Arbeitszahl  Warmwasser</v>
          </cell>
          <cell r="D65" t="str">
            <v xml:space="preserve"> COPWW</v>
          </cell>
          <cell r="E65" t="str">
            <v>(Prüfstandsmessung)</v>
          </cell>
          <cell r="G65" t="str">
            <v xml:space="preserve"> * Tamb + </v>
          </cell>
        </row>
        <row r="66">
          <cell r="B66" t="str">
            <v>Regression Arbeitszahl  Bereitschaft</v>
          </cell>
          <cell r="D66" t="str">
            <v xml:space="preserve"> COPBereit</v>
          </cell>
          <cell r="E66" t="str">
            <v>(Prüfstandsmessung)</v>
          </cell>
          <cell r="G66" t="str">
            <v xml:space="preserve"> * Tamb + </v>
          </cell>
        </row>
        <row r="68">
          <cell r="B68" t="str">
            <v>TWW-Zapfanteile nach IEA-SHC Task 26</v>
          </cell>
          <cell r="D68" t="str">
            <v>Kategorie</v>
          </cell>
          <cell r="E68" t="str">
            <v>kleine Zapfungen</v>
          </cell>
          <cell r="F68" t="str">
            <v>mittlere Zapfungen</v>
          </cell>
          <cell r="G68" t="str">
            <v>Duschbad</v>
          </cell>
          <cell r="H68" t="str">
            <v>Badewanne</v>
          </cell>
        </row>
        <row r="69">
          <cell r="D69" t="str">
            <v>Anteil der gezapften Wärmemenge</v>
          </cell>
          <cell r="E69">
            <v>0.14238701530120801</v>
          </cell>
          <cell r="F69">
            <v>0.357031064596526</v>
          </cell>
          <cell r="G69">
            <v>0.39665148250441501</v>
          </cell>
          <cell r="H69">
            <v>0.103930437597852</v>
          </cell>
        </row>
        <row r="70">
          <cell r="B70" t="str">
            <v>Wichtungsfaktor COPSpeichernachladung</v>
          </cell>
          <cell r="D70" t="str">
            <v>fSpeichernachladung</v>
          </cell>
          <cell r="F70">
            <v>0.63163524073253896</v>
          </cell>
        </row>
        <row r="83">
          <cell r="B83" t="str">
            <v>Mittlere Arbeitszahl WP Heizung 0 bis tleist</v>
          </cell>
          <cell r="D83" t="str">
            <v>COPHeiz, 0 bis tleist</v>
          </cell>
          <cell r="F83" t="e">
            <v>#VALUE!</v>
          </cell>
          <cell r="K83" t="e">
            <v>#VALUE!</v>
          </cell>
        </row>
        <row r="84">
          <cell r="B84" t="str">
            <v>Wärmelieferung WP Heizung  0 bis tleist</v>
          </cell>
          <cell r="D84" t="str">
            <v>QWP,Heiz, 0 bis tleist</v>
          </cell>
          <cell r="F84" t="e">
            <v>#VALUE!</v>
          </cell>
          <cell r="G84" t="str">
            <v>kWh/a</v>
          </cell>
          <cell r="K84" t="e">
            <v>#VALUE!</v>
          </cell>
          <cell r="L84" t="str">
            <v>kWh/a</v>
          </cell>
        </row>
        <row r="85">
          <cell r="B85" t="str">
            <v>Mittlere Arbeitszahl WP Heizung tleist bis tBereit</v>
          </cell>
          <cell r="D85" t="str">
            <v>COPHeiz,tleist bis tBereit</v>
          </cell>
          <cell r="F85" t="e">
            <v>#VALUE!</v>
          </cell>
          <cell r="K85" t="e">
            <v>#VALUE!</v>
          </cell>
        </row>
        <row r="86">
          <cell r="B86" t="str">
            <v>Wärmelieferung WP Heizung  tleist bis tBereit</v>
          </cell>
          <cell r="D86" t="str">
            <v>QWP,Heiz, tleist bis tBereit</v>
          </cell>
          <cell r="F86" t="e">
            <v>#VALUE!</v>
          </cell>
          <cell r="G86" t="str">
            <v>kWh/a</v>
          </cell>
          <cell r="K86" t="e">
            <v>#VALUE!</v>
          </cell>
          <cell r="L86" t="str">
            <v>kWh/a</v>
          </cell>
        </row>
        <row r="87">
          <cell r="B87" t="str">
            <v xml:space="preserve">Mittlere Arbeitszahl WP Heizung </v>
          </cell>
          <cell r="F87" t="e">
            <v>#VALUE!</v>
          </cell>
          <cell r="K87" t="e">
            <v>#VALUE!</v>
          </cell>
        </row>
        <row r="88">
          <cell r="B88" t="str">
            <v>Mittlere Arbeitszahl WP Warmwasser 0 bis tHeiztage</v>
          </cell>
          <cell r="D88" t="str">
            <v>COPWW,0 bis tHeiztage</v>
          </cell>
          <cell r="F88" t="e">
            <v>#VALUE!</v>
          </cell>
          <cell r="K88" t="e">
            <v>#VALUE!</v>
          </cell>
        </row>
        <row r="89">
          <cell r="B89" t="str">
            <v>Wärmelieferung WP Warmwasser 0 bis tleist</v>
          </cell>
          <cell r="D89" t="str">
            <v>QWP,WW, 0 bis tHeiztage</v>
          </cell>
          <cell r="F89" t="e">
            <v>#VALUE!</v>
          </cell>
          <cell r="G89" t="str">
            <v>kWh/a</v>
          </cell>
          <cell r="K89" t="e">
            <v>#VALUE!</v>
          </cell>
          <cell r="L89" t="str">
            <v>kWh/a</v>
          </cell>
        </row>
        <row r="90">
          <cell r="B90" t="str">
            <v>Mittlere Arbeitszahl WP Warmwasser tleist bis tHeiztage</v>
          </cell>
          <cell r="D90" t="str">
            <v>COPWW,tleist bis tHeiztage</v>
          </cell>
          <cell r="F90" t="e">
            <v>#VALUE!</v>
          </cell>
          <cell r="K90" t="e">
            <v>#VALUE!</v>
          </cell>
        </row>
        <row r="91">
          <cell r="B91" t="str">
            <v>Wärmelieferung WP Warmwasser tleist bis tHeiztage</v>
          </cell>
          <cell r="D91" t="str">
            <v>QWP,WW, tleist bis tHeiztage</v>
          </cell>
          <cell r="F91" t="e">
            <v>#VALUE!</v>
          </cell>
          <cell r="G91" t="str">
            <v>kWh/a</v>
          </cell>
          <cell r="K91" t="e">
            <v>#VALUE!</v>
          </cell>
          <cell r="L91" t="str">
            <v>kWh/a</v>
          </cell>
        </row>
        <row r="92">
          <cell r="B92" t="str">
            <v>Mittlere Arbeitszahl WP Warmwasser Winter</v>
          </cell>
          <cell r="F92" t="e">
            <v>#VALUE!</v>
          </cell>
          <cell r="K92" t="e">
            <v>#VALUE!</v>
          </cell>
        </row>
        <row r="93">
          <cell r="B93" t="str">
            <v>Mittlere Arbeitszahl WP Bereitschaft 0 bis tHeiztage</v>
          </cell>
          <cell r="D93" t="str">
            <v>COPBereit,0 bis tleist</v>
          </cell>
          <cell r="F93" t="e">
            <v>#VALUE!</v>
          </cell>
          <cell r="K93" t="e">
            <v>#VALUE!</v>
          </cell>
        </row>
        <row r="94">
          <cell r="B94" t="str">
            <v>Wärmelieferung WP Bereitschaft 0 bis tleist</v>
          </cell>
          <cell r="D94" t="str">
            <v>QWP,Bereit, 0 bis tleist</v>
          </cell>
          <cell r="F94" t="e">
            <v>#VALUE!</v>
          </cell>
          <cell r="G94" t="str">
            <v>kWh/a</v>
          </cell>
          <cell r="K94" t="e">
            <v>#VALUE!</v>
          </cell>
          <cell r="L94" t="str">
            <v>kWh/a</v>
          </cell>
        </row>
        <row r="95">
          <cell r="B95" t="str">
            <v>Mittlere Arbeitszahl WP Bereitschaft tleist bis tHeiztage</v>
          </cell>
          <cell r="D95" t="str">
            <v>COPBereit,tleist bis tHeiztage</v>
          </cell>
          <cell r="F95" t="e">
            <v>#VALUE!</v>
          </cell>
          <cell r="K95" t="e">
            <v>#VALUE!</v>
          </cell>
        </row>
        <row r="96">
          <cell r="B96" t="str">
            <v>Wärmelieferung WP Bereit tleist bis tHeiztage</v>
          </cell>
          <cell r="D96" t="str">
            <v>QWP,Bereit, tleist bis tHeiztage</v>
          </cell>
          <cell r="F96" t="e">
            <v>#VALUE!</v>
          </cell>
          <cell r="G96" t="str">
            <v>kWh/a</v>
          </cell>
          <cell r="K96" t="e">
            <v>#VALUE!</v>
          </cell>
          <cell r="L96" t="str">
            <v>kWh/a</v>
          </cell>
        </row>
        <row r="97">
          <cell r="B97" t="str">
            <v>Mittlere Arbeitszahl WP Bereitschaft Winter</v>
          </cell>
          <cell r="D97" t="str">
            <v>COPBereit,Winter</v>
          </cell>
          <cell r="F97" t="e">
            <v>#VALUE!</v>
          </cell>
          <cell r="K97" t="e">
            <v>#VALUE!</v>
          </cell>
        </row>
        <row r="98">
          <cell r="B98" t="str">
            <v xml:space="preserve">Mittlere Arbeitszahl WP Bereitschaft Sommer </v>
          </cell>
          <cell r="D98" t="str">
            <v>COPBereit,Sommer</v>
          </cell>
          <cell r="F98">
            <v>0</v>
          </cell>
        </row>
        <row r="99">
          <cell r="B99" t="str">
            <v>Mittlere Arbeitszahl WP Warmwasser Sommer</v>
          </cell>
          <cell r="D99" t="str">
            <v>COPWW,Sommer</v>
          </cell>
          <cell r="F99">
            <v>0</v>
          </cell>
        </row>
        <row r="100">
          <cell r="B100" t="str">
            <v>Mittlere Arbeitszahl WP Warmwasser</v>
          </cell>
          <cell r="D100" t="str">
            <v>COPWW</v>
          </cell>
          <cell r="F100" t="e">
            <v>#VALUE!</v>
          </cell>
          <cell r="K100" t="e">
            <v>#VALUE!</v>
          </cell>
        </row>
        <row r="101">
          <cell r="B101" t="str">
            <v>Thermische Leistung Bereitschaftsbetrieb</v>
          </cell>
          <cell r="D101" t="str">
            <v>PBereit</v>
          </cell>
          <cell r="F101" t="e">
            <v>#VALUE!</v>
          </cell>
          <cell r="G101" t="str">
            <v>kW</v>
          </cell>
          <cell r="K101" t="e">
            <v>#VALUE!</v>
          </cell>
          <cell r="L101" t="str">
            <v>kW</v>
          </cell>
        </row>
        <row r="102">
          <cell r="B102" t="str">
            <v>Maximale Wärmeleistung der Wärmepumpe bei tleist</v>
          </cell>
          <cell r="D102" t="str">
            <v>Pleist</v>
          </cell>
          <cell r="F102" t="e">
            <v>#VALUE!</v>
          </cell>
          <cell r="G102" t="str">
            <v>kW</v>
          </cell>
          <cell r="K102" t="e">
            <v>#VALUE!</v>
          </cell>
          <cell r="L102" t="str">
            <v>kW</v>
          </cell>
        </row>
        <row r="103">
          <cell r="B103" t="str">
            <v>Heizlast</v>
          </cell>
          <cell r="D103" t="str">
            <v>PH</v>
          </cell>
          <cell r="F103">
            <v>1.8542956931697205</v>
          </cell>
          <cell r="G103" t="str">
            <v>kW</v>
          </cell>
          <cell r="K103">
            <v>1.8542956931697205</v>
          </cell>
          <cell r="L103" t="str">
            <v>kW</v>
          </cell>
        </row>
        <row r="104">
          <cell r="B104" t="str">
            <v>Zahl der Heiztage</v>
          </cell>
          <cell r="D104" t="str">
            <v>tHeiztage</v>
          </cell>
          <cell r="F104">
            <v>0</v>
          </cell>
          <cell r="G104" t="str">
            <v>d</v>
          </cell>
          <cell r="K104">
            <v>0</v>
          </cell>
          <cell r="L104" t="str">
            <v>d</v>
          </cell>
        </row>
        <row r="105">
          <cell r="B105" t="str">
            <v>Zahl der Heiztage bei nutzbarer Wärme Bereitschaftsbetrieb</v>
          </cell>
          <cell r="D105" t="str">
            <v>tBereit</v>
          </cell>
          <cell r="F105" t="e">
            <v>#VALUE!</v>
          </cell>
          <cell r="G105" t="str">
            <v>d</v>
          </cell>
          <cell r="K105" t="e">
            <v>#VALUE!</v>
          </cell>
          <cell r="L105" t="str">
            <v>d</v>
          </cell>
        </row>
        <row r="106">
          <cell r="B106" t="str">
            <v>Zahl der Tage am Schnittpunkt WW-Leist. und Bedarf</v>
          </cell>
          <cell r="D106" t="str">
            <v>tleist</v>
          </cell>
          <cell r="F106" t="e">
            <v>#VALUE!</v>
          </cell>
          <cell r="G106" t="str">
            <v>d</v>
          </cell>
          <cell r="K106" t="e">
            <v>#VALUE!</v>
          </cell>
          <cell r="L106" t="str">
            <v>d</v>
          </cell>
        </row>
        <row r="108">
          <cell r="B108" t="str">
            <v>Regressionskonstanten Dauerlinie Außenlufttemperatur</v>
          </cell>
          <cell r="D108" t="str">
            <v>a =</v>
          </cell>
          <cell r="F108">
            <v>0.34245861</v>
          </cell>
        </row>
        <row r="109">
          <cell r="D109" t="str">
            <v>b =</v>
          </cell>
          <cell r="F109">
            <v>-4.9486E-5</v>
          </cell>
        </row>
        <row r="110">
          <cell r="D110" t="str">
            <v>c =</v>
          </cell>
          <cell r="F110" t="e">
            <v>#VALUE!</v>
          </cell>
        </row>
        <row r="111">
          <cell r="B111" t="str">
            <v>Zus. Außenluftbeim-EWÜ-Temp. bzw. Außenlufttemperatur</v>
          </cell>
          <cell r="D111" t="str">
            <v>TEWÜ,zus bzw. Tamb</v>
          </cell>
          <cell r="F111">
            <v>20</v>
          </cell>
          <cell r="G111" t="str">
            <v>°C</v>
          </cell>
          <cell r="H111">
            <v>20</v>
          </cell>
          <cell r="I111" t="str">
            <v>°C</v>
          </cell>
        </row>
        <row r="112">
          <cell r="B112" t="str">
            <v>Mitteltemperatur Sommer</v>
          </cell>
          <cell r="D112" t="str">
            <v>Tamb,Sommer</v>
          </cell>
          <cell r="F112">
            <v>20</v>
          </cell>
          <cell r="G112" t="str">
            <v>°C</v>
          </cell>
          <cell r="H112">
            <v>20</v>
          </cell>
          <cell r="I112" t="str">
            <v>°C</v>
          </cell>
        </row>
        <row r="113">
          <cell r="B113" t="str">
            <v>Zus. Außenluftbeim-EWÜ-Temp. bzw. Außenlufttemperatur</v>
          </cell>
          <cell r="D113" t="str">
            <v>TEWÜ,zus bzw. Tamb</v>
          </cell>
          <cell r="F113">
            <v>-0.61833333333333318</v>
          </cell>
          <cell r="G113" t="str">
            <v>°C</v>
          </cell>
          <cell r="H113">
            <v>-0.61833333333333318</v>
          </cell>
          <cell r="I113" t="str">
            <v>°C</v>
          </cell>
        </row>
        <row r="114">
          <cell r="B114" t="str">
            <v>Mitteltemperatur Kernwinter</v>
          </cell>
          <cell r="D114" t="str">
            <v>Tamb,mittel</v>
          </cell>
          <cell r="F114" t="e">
            <v>#VALUE!</v>
          </cell>
          <cell r="G114" t="str">
            <v>°C</v>
          </cell>
          <cell r="H114">
            <v>-0.61833333333333318</v>
          </cell>
          <cell r="I114" t="str">
            <v>°C</v>
          </cell>
        </row>
        <row r="115">
          <cell r="B115" t="str">
            <v>Zus. Außenluftbeim-EWÜ-Temp. bzw. Außenlufttemperatur</v>
          </cell>
          <cell r="D115" t="str">
            <v>TEWÜ,zus bzw. Tamb</v>
          </cell>
          <cell r="F115" t="e">
            <v>#VALUE!</v>
          </cell>
          <cell r="G115" t="str">
            <v>°C</v>
          </cell>
          <cell r="H115" t="e">
            <v>#VALUE!</v>
          </cell>
          <cell r="I115" t="str">
            <v>°C</v>
          </cell>
        </row>
        <row r="116">
          <cell r="B116" t="str">
            <v>Außenlufttemperatur bei tBereit</v>
          </cell>
          <cell r="D116" t="str">
            <v>TBereit</v>
          </cell>
          <cell r="F116" t="e">
            <v>#VALUE!</v>
          </cell>
          <cell r="G116" t="str">
            <v>°C</v>
          </cell>
          <cell r="H116" t="e">
            <v>#VALUE!</v>
          </cell>
          <cell r="I116" t="str">
            <v>°C</v>
          </cell>
        </row>
        <row r="117">
          <cell r="B117" t="str">
            <v>Zus. Außenluftbeim-EWÜ-Temp. bzw. Außenlufttemperatur</v>
          </cell>
          <cell r="D117" t="str">
            <v>TEWÜ,zus bzw. Tamb</v>
          </cell>
          <cell r="F117">
            <v>-11.3257003969418</v>
          </cell>
          <cell r="G117" t="str">
            <v>°C</v>
          </cell>
          <cell r="H117">
            <v>-11.3257003969418</v>
          </cell>
          <cell r="I117" t="str">
            <v>°C</v>
          </cell>
        </row>
        <row r="118">
          <cell r="B118" t="str">
            <v>Außenlufttemperatur nach Außenluft-EWÜ im Heizlastfall</v>
          </cell>
          <cell r="D118" t="str">
            <v>THeizlast</v>
          </cell>
          <cell r="F118" t="e">
            <v>#VALUE!</v>
          </cell>
          <cell r="G118" t="str">
            <v>°C</v>
          </cell>
          <cell r="H118">
            <v>-11.3257003969418</v>
          </cell>
          <cell r="I118" t="str">
            <v>°C</v>
          </cell>
        </row>
        <row r="119">
          <cell r="B119" t="str">
            <v>Mittlere Außenlufttemperatur im Bereich 0 bis tleist</v>
          </cell>
          <cell r="F119" t="e">
            <v>#VALUE!</v>
          </cell>
          <cell r="G119" t="str">
            <v>°C</v>
          </cell>
          <cell r="K119" t="e">
            <v>#VALUE!</v>
          </cell>
          <cell r="L119" t="str">
            <v>°C</v>
          </cell>
        </row>
        <row r="120">
          <cell r="B120" t="str">
            <v>Mittlere Außenlufttemperatur im Bereich tleist bis tBereit</v>
          </cell>
          <cell r="F120" t="e">
            <v>#VALUE!</v>
          </cell>
          <cell r="G120" t="str">
            <v>°C</v>
          </cell>
          <cell r="K120" t="e">
            <v>#VALUE!</v>
          </cell>
          <cell r="L120" t="str">
            <v>°C</v>
          </cell>
        </row>
        <row r="121">
          <cell r="B121" t="str">
            <v>Mittlere Außenlufttemperatur im Bereich tleist bis tHeiztage</v>
          </cell>
          <cell r="F121" t="e">
            <v>#VALUE!</v>
          </cell>
          <cell r="G121" t="str">
            <v>°C</v>
          </cell>
          <cell r="K121" t="e">
            <v>#VALUE!</v>
          </cell>
          <cell r="L121" t="str">
            <v>°C</v>
          </cell>
        </row>
        <row r="122">
          <cell r="B122" t="str">
            <v>Leistung der WP Bereitschaft bei THeizlast bzw. TBereit</v>
          </cell>
          <cell r="D122" t="str">
            <v>PWP,Bereit(THeizlast bzw. TBereit)</v>
          </cell>
          <cell r="F122" t="e">
            <v>#VALUE!</v>
          </cell>
          <cell r="G122" t="str">
            <v>kW</v>
          </cell>
          <cell r="H122" t="e">
            <v>#VALUE!</v>
          </cell>
          <cell r="I122" t="str">
            <v>kW</v>
          </cell>
          <cell r="K122" t="e">
            <v>#VALUE!</v>
          </cell>
          <cell r="L122" t="str">
            <v>kW</v>
          </cell>
          <cell r="M122" t="e">
            <v>#VALUE!</v>
          </cell>
          <cell r="N122" t="str">
            <v>kW</v>
          </cell>
        </row>
        <row r="123">
          <cell r="B123" t="str">
            <v>Leistung der WP Warmwasser bei THeizlast bzw. TBereit</v>
          </cell>
          <cell r="D123" t="str">
            <v>PWP,WW(THeizlast bzw. TBereit)</v>
          </cell>
          <cell r="F123" t="e">
            <v>#VALUE!</v>
          </cell>
          <cell r="G123" t="str">
            <v>kW</v>
          </cell>
          <cell r="H123" t="e">
            <v>#VALUE!</v>
          </cell>
          <cell r="I123" t="str">
            <v>kW</v>
          </cell>
          <cell r="K123" t="e">
            <v>#VALUE!</v>
          </cell>
          <cell r="L123" t="str">
            <v>kW</v>
          </cell>
          <cell r="M123" t="e">
            <v>#VALUE!</v>
          </cell>
          <cell r="N123" t="str">
            <v>kW</v>
          </cell>
        </row>
        <row r="124">
          <cell r="B124" t="str">
            <v>Leistung der WP Heizung bei THeizlast bzw.  TBereit</v>
          </cell>
          <cell r="D124" t="str">
            <v>PWP,Heiz(THeizlast bzw. TBereit)</v>
          </cell>
          <cell r="F124" t="e">
            <v>#VALUE!</v>
          </cell>
          <cell r="G124" t="str">
            <v>kW</v>
          </cell>
          <cell r="H124" t="e">
            <v>#VALUE!</v>
          </cell>
          <cell r="I124" t="str">
            <v>kW</v>
          </cell>
          <cell r="K124" t="e">
            <v>#VALUE!</v>
          </cell>
          <cell r="L124" t="str">
            <v>kW</v>
          </cell>
          <cell r="M124" t="e">
            <v>#VALUE!</v>
          </cell>
          <cell r="N124" t="str">
            <v>kW</v>
          </cell>
        </row>
        <row r="125">
          <cell r="B125" t="str">
            <v>Laufzeit Bereitschaftsbetrieb bei THeizlast  bzw.  TBereit</v>
          </cell>
          <cell r="D125" t="str">
            <v>gBereit</v>
          </cell>
          <cell r="F125" t="e">
            <v>#VALUE!</v>
          </cell>
          <cell r="G125" t="str">
            <v>h</v>
          </cell>
          <cell r="H125" t="e">
            <v>#VALUE!</v>
          </cell>
          <cell r="I125" t="str">
            <v>h</v>
          </cell>
          <cell r="K125" t="e">
            <v>#VALUE!</v>
          </cell>
          <cell r="L125" t="str">
            <v>h</v>
          </cell>
          <cell r="M125" t="e">
            <v>#VALUE!</v>
          </cell>
          <cell r="N125" t="str">
            <v>h</v>
          </cell>
        </row>
        <row r="126">
          <cell r="B126" t="str">
            <v>Laufzeit Warmwasserbetrieb bei THeizlast  bzw.  TBereit</v>
          </cell>
          <cell r="D126" t="str">
            <v>gWW</v>
          </cell>
          <cell r="F126" t="e">
            <v>#VALUE!</v>
          </cell>
          <cell r="G126" t="str">
            <v>h</v>
          </cell>
          <cell r="H126" t="e">
            <v>#VALUE!</v>
          </cell>
          <cell r="I126" t="str">
            <v>h</v>
          </cell>
          <cell r="K126" t="e">
            <v>#VALUE!</v>
          </cell>
          <cell r="L126" t="str">
            <v>h</v>
          </cell>
          <cell r="M126" t="e">
            <v>#VALUE!</v>
          </cell>
          <cell r="N126" t="str">
            <v>h</v>
          </cell>
        </row>
        <row r="127">
          <cell r="B127" t="str">
            <v>Laufzeit Heizbetrieb bei THeizlast  bzw.  TBereit</v>
          </cell>
          <cell r="D127" t="str">
            <v>gHeiz</v>
          </cell>
          <cell r="F127" t="e">
            <v>#VALUE!</v>
          </cell>
          <cell r="G127" t="str">
            <v>h</v>
          </cell>
          <cell r="H127">
            <v>0</v>
          </cell>
          <cell r="I127" t="str">
            <v>h</v>
          </cell>
          <cell r="K127" t="e">
            <v>#VALUE!</v>
          </cell>
          <cell r="L127" t="str">
            <v>h</v>
          </cell>
          <cell r="M127">
            <v>0</v>
          </cell>
          <cell r="N127" t="str">
            <v>h</v>
          </cell>
        </row>
        <row r="128">
          <cell r="B128" t="str">
            <v>Tagesm. Heizl. am Heizlasttag bzw. bei tBereit</v>
          </cell>
          <cell r="D128" t="str">
            <v>PWP max, Heizlast bzw. tbereit</v>
          </cell>
          <cell r="F128" t="e">
            <v>#VALUE!</v>
          </cell>
          <cell r="G128" t="str">
            <v>kW</v>
          </cell>
          <cell r="H128" t="e">
            <v>#VALUE!</v>
          </cell>
          <cell r="I128" t="str">
            <v>kW</v>
          </cell>
          <cell r="K128" t="e">
            <v>#VALUE!</v>
          </cell>
          <cell r="L128" t="str">
            <v>kW</v>
          </cell>
          <cell r="M128" t="e">
            <v>#VALUE!</v>
          </cell>
          <cell r="N128" t="str">
            <v>kW</v>
          </cell>
        </row>
        <row r="130">
          <cell r="B130" t="str">
            <v>Heizgrenztemperatur</v>
          </cell>
          <cell r="D130" t="str">
            <v>THeizgrenz</v>
          </cell>
          <cell r="F130" t="e">
            <v>#VALUE!</v>
          </cell>
          <cell r="G130" t="str">
            <v>°C</v>
          </cell>
          <cell r="K130" t="e">
            <v>#VALUE!</v>
          </cell>
          <cell r="L130" t="str">
            <v>°C</v>
          </cell>
        </row>
        <row r="131">
          <cell r="B131" t="str">
            <v>Leistung Warmwasser</v>
          </cell>
          <cell r="D131" t="str">
            <v>PWW</v>
          </cell>
          <cell r="E131" t="str">
            <v>(Blatt WW+Verteil)</v>
          </cell>
          <cell r="F131">
            <v>0</v>
          </cell>
          <cell r="G131" t="str">
            <v>kW</v>
          </cell>
          <cell r="K131">
            <v>0.63567726311734185</v>
          </cell>
          <cell r="L131" t="str">
            <v>kW</v>
          </cell>
        </row>
        <row r="132">
          <cell r="B132" t="str">
            <v>Leistung Warmwasser,Sommer</v>
          </cell>
          <cell r="D132" t="str">
            <v>PWW,S</v>
          </cell>
          <cell r="E132" t="str">
            <v>(Blatt WW+Verteil)</v>
          </cell>
          <cell r="F132">
            <v>0</v>
          </cell>
          <cell r="G132" t="str">
            <v>kW</v>
          </cell>
          <cell r="K132">
            <v>0</v>
          </cell>
          <cell r="L132" t="str">
            <v>kW</v>
          </cell>
        </row>
        <row r="133">
          <cell r="B133" t="str">
            <v>Maximalleistung (WW+Heizlast)</v>
          </cell>
          <cell r="D133" t="str">
            <v>Pmax</v>
          </cell>
          <cell r="E133" t="str">
            <v xml:space="preserve"> = Pww+PH</v>
          </cell>
          <cell r="F133">
            <v>1.8542956931697205</v>
          </cell>
          <cell r="G133" t="str">
            <v>kW</v>
          </cell>
          <cell r="K133">
            <v>2.4899729562870623</v>
          </cell>
          <cell r="L133" t="str">
            <v>kW</v>
          </cell>
        </row>
      </sheetData>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persons/person.xml><?xml version="1.0" encoding="utf-8"?>
<personList xmlns="http://schemas.microsoft.com/office/spreadsheetml/2018/threadedcomments" xmlns:x="http://schemas.openxmlformats.org/spreadsheetml/2006/main">
  <person displayName="Haley Kalvin-Gold" id="{44B962C5-FCD5-43BA-9C74-031651D001C9}" userId="6e5bd88aa17abb56" providerId="Windows Live"/>
  <person displayName="Haley Harlow" id="{7BE10AF6-47FB-4BC2-82C0-1AD25E32992A}" userId="S::hharlow@phius.org::cea6ba8c-5996-40e0-958e-f044dfaf80dc" providerId="AD"/>
</personList>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5" dT="2024-05-17T20:52:29.68" personId="{44B962C5-FCD5-43BA-9C74-031651D001C9}" id="{3F6F177A-66DF-42E4-8E5A-B8DD26BFDD7B}">
    <text>Is there a way to make the number of line items appear based on the facility quantity above?</text>
  </threadedComment>
</ThreadedComments>
</file>

<file path=xl/threadedComments/threadedComment2.xml><?xml version="1.0" encoding="utf-8"?>
<ThreadedComments xmlns="http://schemas.microsoft.com/office/spreadsheetml/2018/threadedcomments" xmlns:x="http://schemas.openxmlformats.org/spreadsheetml/2006/main">
  <threadedComment ref="G14" dT="2025-03-03T22:13:24.63" personId="{7BE10AF6-47FB-4BC2-82C0-1AD25E32992A}" id="{56719263-565F-41A5-B12F-8679547DB463}">
    <text>Choose “N/A” if the existing function is non-residential. Then, define the existing non-res function below</text>
  </threadedComment>
  <threadedComment ref="G15" dT="2025-03-03T22:13:36.87" personId="{7BE10AF6-47FB-4BC2-82C0-1AD25E32992A}" id="{12A50CB9-8301-433F-BAA9-4D494927F422}">
    <text>Select “N/A” if one of the residential options above have been selected</text>
  </threadedComment>
  <threadedComment ref="G16" dT="2025-03-03T22:15:43.96" personId="{7BE10AF6-47FB-4BC2-82C0-1AD25E32992A}" id="{4B3E8D9B-78DB-46DD-9145-D9E85F55C1AA}">
    <text>If the “New Function” is single family, a duplex, or a townhome, use the SINGLE FAMILY Assessment &amp; Investigation Workbook</text>
  </threadedComment>
  <threadedComment ref="G18" dT="2025-03-03T22:13:07.39" personId="{7BE10AF6-47FB-4BC2-82C0-1AD25E32992A}" id="{77BFAAE1-7EAA-4154-ADFD-1DFF3B71AAD5}">
    <text>The lower your climate migration score, the better. Visit the PROPUBLICA website for more information.</text>
  </threadedComment>
</ThreadedComment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epa.gov/indoor-air-quality-iaq/energy-savings-plus-health-indoor-air-quality-guidelines"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8" Type="http://schemas.openxmlformats.org/officeDocument/2006/relationships/hyperlink" Target="https://hazards.fema.gov/nri/wildfire" TargetMode="External"/><Relationship Id="rId3" Type="http://schemas.openxmlformats.org/officeDocument/2006/relationships/hyperlink" Target="https://fortifiedhome.org/wp-content/uploads/Fortified_Commercial_Wind_Standards_2020.pdf" TargetMode="External"/><Relationship Id="rId7" Type="http://schemas.openxmlformats.org/officeDocument/2006/relationships/hyperlink" Target="https://buildingscience.com/documents/building-science-insights-newsletters/bsi-097-de-icing-ice-dams" TargetMode="External"/><Relationship Id="rId2" Type="http://schemas.openxmlformats.org/officeDocument/2006/relationships/hyperlink" Target="https://www.fema.gov/sites/default/files/documents/how-to-read-flood-insurance-rate-map-tutorial.pdf" TargetMode="External"/><Relationship Id="rId1" Type="http://schemas.openxmlformats.org/officeDocument/2006/relationships/hyperlink" Target="https://codes.iccsafe.org/content/IRC2021P2/chapter-3-building-planning" TargetMode="External"/><Relationship Id="rId6" Type="http://schemas.openxmlformats.org/officeDocument/2006/relationships/hyperlink" Target="https://fortifiedhome.org/wp-content/uploads/Fortified_Commercial_Wind_Standards_2020.pdf" TargetMode="External"/><Relationship Id="rId11" Type="http://schemas.openxmlformats.org/officeDocument/2006/relationships/drawing" Target="../drawings/drawing4.xml"/><Relationship Id="rId5" Type="http://schemas.openxmlformats.org/officeDocument/2006/relationships/hyperlink" Target="https://codes.iccsafe.org/content/IRC2021P2/chapter-3-building-planning" TargetMode="External"/><Relationship Id="rId10" Type="http://schemas.openxmlformats.org/officeDocument/2006/relationships/printerSettings" Target="../printerSettings/printerSettings5.bin"/><Relationship Id="rId4" Type="http://schemas.openxmlformats.org/officeDocument/2006/relationships/hyperlink" Target="https://fortifiedhome.org/wp-content/uploads/2020-FORTIFIED-Home-Standard.pdf?v=1720639235605" TargetMode="External"/><Relationship Id="rId9" Type="http://schemas.openxmlformats.org/officeDocument/2006/relationships/hyperlink" Target="https://berkeleyca.gov/safety-health/fire/preparing-property-wildfire"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8.bin"/><Relationship Id="rId1" Type="http://schemas.openxmlformats.org/officeDocument/2006/relationships/hyperlink" Target="https://www.epa.gov/indoor-air-quality-iaq/energy-savings-plus-health-indoor-air-quality-guidelines-multifamily"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C7FE5-DEB5-4E10-A52C-33781BFDD482}">
  <sheetPr codeName="Sheet1">
    <tabColor rgb="FF00FED4"/>
  </sheetPr>
  <dimension ref="B4:H246"/>
  <sheetViews>
    <sheetView workbookViewId="0">
      <selection activeCell="C6" sqref="C6:C9"/>
    </sheetView>
  </sheetViews>
  <sheetFormatPr defaultRowHeight="13.2" x14ac:dyDescent="0.25"/>
  <cols>
    <col min="2" max="2" width="32.44140625" customWidth="1"/>
    <col min="3" max="3" width="15.21875" bestFit="1" customWidth="1"/>
    <col min="4" max="8" width="8.88671875" customWidth="1"/>
  </cols>
  <sheetData>
    <row r="4" spans="2:3" x14ac:dyDescent="0.25">
      <c r="B4" s="374" t="s">
        <v>5472</v>
      </c>
      <c r="C4" s="375" t="s">
        <v>5694</v>
      </c>
    </row>
    <row r="5" spans="2:3" x14ac:dyDescent="0.25">
      <c r="B5" s="374" t="s">
        <v>5716</v>
      </c>
      <c r="C5" s="373">
        <f>SUM(B12:B23,B25,B38:B51,B53:B66,B84:B157,C84:C157,B159:C232,B234:B239,B241:B246)</f>
        <v>346</v>
      </c>
    </row>
    <row r="6" spans="2:3" x14ac:dyDescent="0.25">
      <c r="B6" s="374" t="s">
        <v>5473</v>
      </c>
      <c r="C6" s="468" t="s">
        <v>5695</v>
      </c>
    </row>
    <row r="7" spans="2:3" x14ac:dyDescent="0.25">
      <c r="B7" s="374" t="s">
        <v>5474</v>
      </c>
      <c r="C7" s="469"/>
    </row>
    <row r="8" spans="2:3" x14ac:dyDescent="0.25">
      <c r="B8" s="374" t="s">
        <v>5475</v>
      </c>
      <c r="C8" s="469"/>
    </row>
    <row r="9" spans="2:3" x14ac:dyDescent="0.25">
      <c r="B9" s="374" t="s">
        <v>5476</v>
      </c>
      <c r="C9" s="469"/>
    </row>
    <row r="11" spans="2:3" x14ac:dyDescent="0.25">
      <c r="B11" s="370" t="s">
        <v>5551</v>
      </c>
    </row>
    <row r="12" spans="2:3" x14ac:dyDescent="0.25">
      <c r="B12" s="10">
        <f>IF('Cx Report'!F8="INCOMPLETE",1,0)</f>
        <v>1</v>
      </c>
    </row>
    <row r="13" spans="2:3" x14ac:dyDescent="0.25">
      <c r="B13" s="10">
        <f>IF('Cx Report'!F9="INCOMPLETE",1,0)</f>
        <v>1</v>
      </c>
    </row>
    <row r="14" spans="2:3" x14ac:dyDescent="0.25">
      <c r="B14" s="10">
        <f>IF('Cx Report'!F10="INCOMPLETE",1,0)</f>
        <v>1</v>
      </c>
    </row>
    <row r="15" spans="2:3" x14ac:dyDescent="0.25">
      <c r="B15" s="10">
        <f>IF('Cx Report'!F11="INCOMPLETE",1,0)</f>
        <v>1</v>
      </c>
    </row>
    <row r="16" spans="2:3" x14ac:dyDescent="0.25">
      <c r="B16" s="10">
        <f>IF('Cx Report'!F12="INCOMPLETE",1,0)</f>
        <v>1</v>
      </c>
    </row>
    <row r="17" spans="2:8" x14ac:dyDescent="0.25">
      <c r="B17" s="10">
        <f>IF('Cx Report'!F13="INCOMPLETE",1,0)</f>
        <v>1</v>
      </c>
    </row>
    <row r="18" spans="2:8" x14ac:dyDescent="0.25">
      <c r="B18" s="10">
        <f>IF('Cx Report'!F14="INCOMPLETE",1,0)</f>
        <v>1</v>
      </c>
    </row>
    <row r="19" spans="2:8" x14ac:dyDescent="0.25">
      <c r="B19" s="10">
        <f>IF('Cx Report'!F15="INCOMPLETE",1,0)</f>
        <v>1</v>
      </c>
    </row>
    <row r="20" spans="2:8" x14ac:dyDescent="0.25">
      <c r="B20" s="10">
        <f>IF('Cx Report'!F16="INCOMPLETE",1,0)</f>
        <v>1</v>
      </c>
    </row>
    <row r="21" spans="2:8" x14ac:dyDescent="0.25">
      <c r="B21" s="10">
        <f>IF('Cx Report'!F17="INCOMPLETE",1,0)</f>
        <v>1</v>
      </c>
    </row>
    <row r="22" spans="2:8" x14ac:dyDescent="0.25">
      <c r="B22" s="10">
        <f>IF('Cx Report'!F18="INCOMPLETE",1,0)</f>
        <v>1</v>
      </c>
    </row>
    <row r="23" spans="2:8" x14ac:dyDescent="0.25">
      <c r="B23" s="10">
        <f>IF('Cx Report'!F19="INCOMPLETE",1,0)</f>
        <v>1</v>
      </c>
    </row>
    <row r="24" spans="2:8" x14ac:dyDescent="0.25">
      <c r="B24" s="467" t="s">
        <v>5552</v>
      </c>
      <c r="C24" s="467"/>
      <c r="D24" s="467"/>
      <c r="E24" s="467"/>
      <c r="F24" s="467"/>
      <c r="G24" s="467"/>
      <c r="H24" s="467"/>
    </row>
    <row r="25" spans="2:8" x14ac:dyDescent="0.25">
      <c r="B25" s="373" cm="1">
        <f t="array" ref="B25:H36">IF('Cx Report'!H8:N19="INCOMPLETE",1,0)</f>
        <v>0</v>
      </c>
      <c r="C25" s="10">
        <v>0</v>
      </c>
      <c r="D25" s="10">
        <v>0</v>
      </c>
      <c r="E25" s="10">
        <v>0</v>
      </c>
      <c r="F25" s="10">
        <v>0</v>
      </c>
      <c r="G25" s="10">
        <v>0</v>
      </c>
      <c r="H25" s="10">
        <v>0</v>
      </c>
    </row>
    <row r="26" spans="2:8" x14ac:dyDescent="0.25">
      <c r="B26" s="10">
        <v>0</v>
      </c>
      <c r="C26" s="10">
        <v>0</v>
      </c>
      <c r="D26" s="10">
        <v>0</v>
      </c>
      <c r="E26" s="10">
        <v>0</v>
      </c>
      <c r="F26" s="10">
        <v>0</v>
      </c>
      <c r="G26" s="10">
        <v>0</v>
      </c>
      <c r="H26" s="10">
        <v>0</v>
      </c>
    </row>
    <row r="27" spans="2:8" x14ac:dyDescent="0.25">
      <c r="B27" s="10">
        <v>0</v>
      </c>
      <c r="C27" s="10">
        <v>0</v>
      </c>
      <c r="D27" s="10">
        <v>0</v>
      </c>
      <c r="E27" s="10">
        <v>0</v>
      </c>
      <c r="F27" s="10">
        <v>0</v>
      </c>
      <c r="G27" s="10">
        <v>0</v>
      </c>
      <c r="H27" s="10">
        <v>0</v>
      </c>
    </row>
    <row r="28" spans="2:8" x14ac:dyDescent="0.25">
      <c r="B28" s="10">
        <v>0</v>
      </c>
      <c r="C28" s="10">
        <v>0</v>
      </c>
      <c r="D28" s="10">
        <v>0</v>
      </c>
      <c r="E28" s="10">
        <v>0</v>
      </c>
      <c r="F28" s="10">
        <v>0</v>
      </c>
      <c r="G28" s="10">
        <v>0</v>
      </c>
      <c r="H28" s="10">
        <v>0</v>
      </c>
    </row>
    <row r="29" spans="2:8" x14ac:dyDescent="0.25">
      <c r="B29" s="10">
        <v>0</v>
      </c>
      <c r="C29" s="10">
        <v>0</v>
      </c>
      <c r="D29" s="10">
        <v>0</v>
      </c>
      <c r="E29" s="10">
        <v>0</v>
      </c>
      <c r="F29" s="10">
        <v>0</v>
      </c>
      <c r="G29" s="10">
        <v>0</v>
      </c>
      <c r="H29" s="10">
        <v>0</v>
      </c>
    </row>
    <row r="30" spans="2:8" x14ac:dyDescent="0.25">
      <c r="B30" s="10">
        <v>0</v>
      </c>
      <c r="C30" s="10">
        <v>0</v>
      </c>
      <c r="D30" s="10">
        <v>0</v>
      </c>
      <c r="E30" s="10">
        <v>0</v>
      </c>
      <c r="F30" s="10">
        <v>0</v>
      </c>
      <c r="G30" s="10">
        <v>0</v>
      </c>
      <c r="H30" s="10">
        <v>0</v>
      </c>
    </row>
    <row r="31" spans="2:8" x14ac:dyDescent="0.25">
      <c r="B31" s="10">
        <v>0</v>
      </c>
      <c r="C31" s="10">
        <v>0</v>
      </c>
      <c r="D31" s="10">
        <v>0</v>
      </c>
      <c r="E31" s="10">
        <v>0</v>
      </c>
      <c r="F31" s="10">
        <v>0</v>
      </c>
      <c r="G31" s="10">
        <v>0</v>
      </c>
      <c r="H31" s="10">
        <v>0</v>
      </c>
    </row>
    <row r="32" spans="2:8" x14ac:dyDescent="0.25">
      <c r="B32" s="10">
        <v>0</v>
      </c>
      <c r="C32" s="10">
        <v>0</v>
      </c>
      <c r="D32" s="10">
        <v>0</v>
      </c>
      <c r="E32" s="10">
        <v>0</v>
      </c>
      <c r="F32" s="10">
        <v>0</v>
      </c>
      <c r="G32" s="10">
        <v>0</v>
      </c>
      <c r="H32" s="10">
        <v>0</v>
      </c>
    </row>
    <row r="33" spans="2:8" x14ac:dyDescent="0.25">
      <c r="B33" s="10">
        <v>0</v>
      </c>
      <c r="C33" s="10">
        <v>0</v>
      </c>
      <c r="D33" s="10">
        <v>0</v>
      </c>
      <c r="E33" s="10">
        <v>0</v>
      </c>
      <c r="F33" s="10">
        <v>0</v>
      </c>
      <c r="G33" s="10">
        <v>0</v>
      </c>
      <c r="H33" s="10">
        <v>0</v>
      </c>
    </row>
    <row r="34" spans="2:8" x14ac:dyDescent="0.25">
      <c r="B34" s="10">
        <v>0</v>
      </c>
      <c r="C34" s="10">
        <v>0</v>
      </c>
      <c r="D34" s="10">
        <v>0</v>
      </c>
      <c r="E34" s="10">
        <v>0</v>
      </c>
      <c r="F34" s="10">
        <v>0</v>
      </c>
      <c r="G34" s="10">
        <v>0</v>
      </c>
      <c r="H34" s="10">
        <v>0</v>
      </c>
    </row>
    <row r="35" spans="2:8" x14ac:dyDescent="0.25">
      <c r="B35" s="10">
        <v>0</v>
      </c>
      <c r="C35" s="10">
        <v>0</v>
      </c>
      <c r="D35" s="10">
        <v>0</v>
      </c>
      <c r="E35" s="10">
        <v>0</v>
      </c>
      <c r="F35" s="10">
        <v>0</v>
      </c>
      <c r="G35" s="10">
        <v>0</v>
      </c>
      <c r="H35" s="10">
        <v>0</v>
      </c>
    </row>
    <row r="36" spans="2:8" x14ac:dyDescent="0.25">
      <c r="B36" s="10">
        <v>0</v>
      </c>
      <c r="C36" s="10">
        <v>0</v>
      </c>
      <c r="D36" s="10">
        <v>0</v>
      </c>
      <c r="E36" s="10">
        <v>0</v>
      </c>
      <c r="F36" s="10">
        <v>0</v>
      </c>
      <c r="G36" s="10">
        <v>0</v>
      </c>
      <c r="H36" s="10">
        <v>0</v>
      </c>
    </row>
    <row r="37" spans="2:8" x14ac:dyDescent="0.25">
      <c r="B37" s="370" t="s">
        <v>5553</v>
      </c>
    </row>
    <row r="38" spans="2:8" x14ac:dyDescent="0.25">
      <c r="B38" s="10">
        <f>IF('Cx Report'!F23="INCOMPLETE",1,0)</f>
        <v>1</v>
      </c>
    </row>
    <row r="39" spans="2:8" x14ac:dyDescent="0.25">
      <c r="B39" s="10">
        <f>IF('Cx Report'!F24="INCOMPLETE",1,0)</f>
        <v>1</v>
      </c>
    </row>
    <row r="40" spans="2:8" x14ac:dyDescent="0.25">
      <c r="B40" s="10">
        <f>IF('Cx Report'!F25="INCOMPLETE",1,0)</f>
        <v>1</v>
      </c>
    </row>
    <row r="41" spans="2:8" x14ac:dyDescent="0.25">
      <c r="B41" s="10">
        <f>IF('Cx Report'!F26="INCOMPLETE",1,0)</f>
        <v>1</v>
      </c>
    </row>
    <row r="42" spans="2:8" x14ac:dyDescent="0.25">
      <c r="B42" s="10">
        <f>IF('Cx Report'!F27="INCOMPLETE",1,0)</f>
        <v>1</v>
      </c>
    </row>
    <row r="43" spans="2:8" x14ac:dyDescent="0.25">
      <c r="B43" s="10">
        <f>IF('Cx Report'!F28="INCOMPLETE",1,0)</f>
        <v>1</v>
      </c>
    </row>
    <row r="44" spans="2:8" x14ac:dyDescent="0.25">
      <c r="B44" s="10">
        <f>IF('Cx Report'!F29="INCOMPLETE",1,0)</f>
        <v>1</v>
      </c>
    </row>
    <row r="45" spans="2:8" x14ac:dyDescent="0.25">
      <c r="B45" s="10">
        <f>IF('Cx Report'!F30="INCOMPLETE",1,0)</f>
        <v>1</v>
      </c>
    </row>
    <row r="46" spans="2:8" x14ac:dyDescent="0.25">
      <c r="B46" s="10">
        <f>IF('Cx Report'!F31="INCOMPLETE",1,0)</f>
        <v>1</v>
      </c>
    </row>
    <row r="47" spans="2:8" x14ac:dyDescent="0.25">
      <c r="B47" s="10">
        <f>IF('Cx Report'!F32="INCOMPLETE",1,0)</f>
        <v>1</v>
      </c>
    </row>
    <row r="48" spans="2:8" x14ac:dyDescent="0.25">
      <c r="B48" s="10">
        <f>IF('Cx Report'!F33="INCOMPLETE",1,0)</f>
        <v>1</v>
      </c>
    </row>
    <row r="49" spans="2:3" x14ac:dyDescent="0.25">
      <c r="B49" s="10">
        <f>IF('Cx Report'!F34="INCOMPLETE",1,0)</f>
        <v>1</v>
      </c>
    </row>
    <row r="50" spans="2:3" x14ac:dyDescent="0.25">
      <c r="B50" s="10">
        <f>IF('Cx Report'!F35="INCOMPLETE",1,0)</f>
        <v>1</v>
      </c>
    </row>
    <row r="51" spans="2:3" x14ac:dyDescent="0.25">
      <c r="B51" s="10">
        <f>IF('Cx Report'!F36="INCOMPLETE",1,0)</f>
        <v>1</v>
      </c>
    </row>
    <row r="52" spans="2:3" x14ac:dyDescent="0.25">
      <c r="B52" s="370" t="s">
        <v>5554</v>
      </c>
      <c r="C52" s="372"/>
    </row>
    <row r="53" spans="2:3" x14ac:dyDescent="0.25">
      <c r="B53" s="371">
        <f>IF('Cx Report'!I23="INCOMPLETE",1,0)</f>
        <v>1</v>
      </c>
    </row>
    <row r="54" spans="2:3" x14ac:dyDescent="0.25">
      <c r="B54" s="371">
        <f>IF('Cx Report'!I24="INCOMPLETE",1,0)</f>
        <v>1</v>
      </c>
    </row>
    <row r="55" spans="2:3" x14ac:dyDescent="0.25">
      <c r="B55" s="371">
        <f>IF('Cx Report'!I25="INCOMPLETE",1,0)</f>
        <v>1</v>
      </c>
    </row>
    <row r="56" spans="2:3" x14ac:dyDescent="0.25">
      <c r="B56" s="371">
        <f>IF('Cx Report'!I26="INCOMPLETE",1,0)</f>
        <v>1</v>
      </c>
    </row>
    <row r="57" spans="2:3" x14ac:dyDescent="0.25">
      <c r="B57" s="371">
        <f>IF('Cx Report'!I27="INCOMPLETE",1,0)</f>
        <v>1</v>
      </c>
    </row>
    <row r="58" spans="2:3" x14ac:dyDescent="0.25">
      <c r="B58" s="371">
        <f>IF('Cx Report'!I28="INCOMPLETE",1,0)</f>
        <v>1</v>
      </c>
    </row>
    <row r="59" spans="2:3" x14ac:dyDescent="0.25">
      <c r="B59" s="371">
        <f>IF('Cx Report'!I29="INCOMPLETE",1,0)</f>
        <v>1</v>
      </c>
    </row>
    <row r="60" spans="2:3" x14ac:dyDescent="0.25">
      <c r="B60" s="371">
        <f>IF('Cx Report'!I30="INCOMPLETE",1,0)</f>
        <v>1</v>
      </c>
    </row>
    <row r="61" spans="2:3" x14ac:dyDescent="0.25">
      <c r="B61" s="371">
        <f>IF('Cx Report'!I31="INCOMPLETE",1,0)</f>
        <v>1</v>
      </c>
    </row>
    <row r="62" spans="2:3" x14ac:dyDescent="0.25">
      <c r="B62" s="371">
        <f>IF('Cx Report'!I32="INCOMPLETE",1,0)</f>
        <v>1</v>
      </c>
    </row>
    <row r="63" spans="2:3" x14ac:dyDescent="0.25">
      <c r="B63" s="371">
        <f>IF('Cx Report'!I33="INCOMPLETE",1,0)</f>
        <v>1</v>
      </c>
    </row>
    <row r="64" spans="2:3" x14ac:dyDescent="0.25">
      <c r="B64" s="371">
        <f>IF('Cx Report'!I34="INCOMPLETE",1,0)</f>
        <v>1</v>
      </c>
    </row>
    <row r="65" spans="2:3" x14ac:dyDescent="0.25">
      <c r="B65" s="371">
        <f>IF('Cx Report'!I35="INCOMPLETE",1,0)</f>
        <v>1</v>
      </c>
    </row>
    <row r="66" spans="2:3" x14ac:dyDescent="0.25">
      <c r="B66" s="371">
        <f>IF('Cx Report'!I36="INCOMPLETE",1,0)</f>
        <v>1</v>
      </c>
    </row>
    <row r="67" spans="2:3" x14ac:dyDescent="0.25">
      <c r="B67" s="467" t="s">
        <v>5555</v>
      </c>
      <c r="C67" s="467"/>
    </row>
    <row r="68" spans="2:3" x14ac:dyDescent="0.25">
      <c r="B68" s="10">
        <f>IF('Cx Report'!M22="INCOMPLETE",1,0)</f>
        <v>0</v>
      </c>
      <c r="C68" s="10">
        <f>IF('Cx Report'!N22="INCOMPLETE",1,0)</f>
        <v>0</v>
      </c>
    </row>
    <row r="69" spans="2:3" x14ac:dyDescent="0.25">
      <c r="B69" s="10">
        <f>IF('Cx Report'!M23="INCOMPLETE",1,0)</f>
        <v>0</v>
      </c>
      <c r="C69" s="10">
        <f>IF('Cx Report'!N23="INCOMPLETE",1,0)</f>
        <v>0</v>
      </c>
    </row>
    <row r="70" spans="2:3" x14ac:dyDescent="0.25">
      <c r="B70" s="10">
        <f>IF('Cx Report'!M24="INCOMPLETE",1,0)</f>
        <v>0</v>
      </c>
      <c r="C70" s="10">
        <f>IF('Cx Report'!N24="INCOMPLETE",1,0)</f>
        <v>0</v>
      </c>
    </row>
    <row r="71" spans="2:3" x14ac:dyDescent="0.25">
      <c r="B71" s="10">
        <f>IF('Cx Report'!M25="INCOMPLETE",1,0)</f>
        <v>0</v>
      </c>
      <c r="C71" s="10">
        <f>IF('Cx Report'!N25="INCOMPLETE",1,0)</f>
        <v>0</v>
      </c>
    </row>
    <row r="72" spans="2:3" x14ac:dyDescent="0.25">
      <c r="B72" s="10">
        <f>IF('Cx Report'!M26="INCOMPLETE",1,0)</f>
        <v>0</v>
      </c>
      <c r="C72" s="10">
        <f>IF('Cx Report'!N26="INCOMPLETE",1,0)</f>
        <v>0</v>
      </c>
    </row>
    <row r="73" spans="2:3" x14ac:dyDescent="0.25">
      <c r="B73" s="10">
        <f>IF('Cx Report'!M27="INCOMPLETE",1,0)</f>
        <v>0</v>
      </c>
      <c r="C73" s="10">
        <f>IF('Cx Report'!N27="INCOMPLETE",1,0)</f>
        <v>0</v>
      </c>
    </row>
    <row r="74" spans="2:3" x14ac:dyDescent="0.25">
      <c r="B74" s="10">
        <f>IF('Cx Report'!M28="INCOMPLETE",1,0)</f>
        <v>0</v>
      </c>
      <c r="C74" s="10">
        <f>IF('Cx Report'!N28="INCOMPLETE",1,0)</f>
        <v>0</v>
      </c>
    </row>
    <row r="75" spans="2:3" x14ac:dyDescent="0.25">
      <c r="B75" s="10">
        <f>IF('Cx Report'!M29="INCOMPLETE",1,0)</f>
        <v>0</v>
      </c>
      <c r="C75" s="10">
        <f>IF('Cx Report'!N29="INCOMPLETE",1,0)</f>
        <v>0</v>
      </c>
    </row>
    <row r="76" spans="2:3" x14ac:dyDescent="0.25">
      <c r="B76" s="10">
        <f>IF('Cx Report'!M30="INCOMPLETE",1,0)</f>
        <v>0</v>
      </c>
      <c r="C76" s="10">
        <f>IF('Cx Report'!N30="INCOMPLETE",1,0)</f>
        <v>0</v>
      </c>
    </row>
    <row r="77" spans="2:3" x14ac:dyDescent="0.25">
      <c r="B77" s="10">
        <f>IF('Cx Report'!M31="INCOMPLETE",1,0)</f>
        <v>0</v>
      </c>
      <c r="C77" s="10">
        <f>IF('Cx Report'!N31="INCOMPLETE",1,0)</f>
        <v>0</v>
      </c>
    </row>
    <row r="78" spans="2:3" x14ac:dyDescent="0.25">
      <c r="B78" s="10">
        <f>IF('Cx Report'!M32="INCOMPLETE",1,0)</f>
        <v>0</v>
      </c>
      <c r="C78" s="10">
        <f>IF('Cx Report'!N32="INCOMPLETE",1,0)</f>
        <v>0</v>
      </c>
    </row>
    <row r="79" spans="2:3" x14ac:dyDescent="0.25">
      <c r="B79" s="10">
        <f>IF('Cx Report'!M33="INCOMPLETE",1,0)</f>
        <v>0</v>
      </c>
      <c r="C79" s="10">
        <f>IF('Cx Report'!N33="INCOMPLETE",1,0)</f>
        <v>0</v>
      </c>
    </row>
    <row r="80" spans="2:3" x14ac:dyDescent="0.25">
      <c r="B80" s="10">
        <f>IF('Cx Report'!M34="INCOMPLETE",1,0)</f>
        <v>0</v>
      </c>
      <c r="C80" s="10">
        <f>IF('Cx Report'!N34="INCOMPLETE",1,0)</f>
        <v>0</v>
      </c>
    </row>
    <row r="81" spans="2:3" x14ac:dyDescent="0.25">
      <c r="B81" s="10">
        <f>IF('Cx Report'!M35="INCOMPLETE",1,0)</f>
        <v>0</v>
      </c>
      <c r="C81" s="10">
        <f>IF('Cx Report'!N35="INCOMPLETE",1,0)</f>
        <v>0</v>
      </c>
    </row>
    <row r="82" spans="2:3" x14ac:dyDescent="0.25">
      <c r="B82" s="10">
        <f>IF('Cx Report'!M36="INCOMPLETE",1,0)</f>
        <v>0</v>
      </c>
      <c r="C82" s="10">
        <f>IF('Cx Report'!N36="INCOMPLETE",1,0)</f>
        <v>0</v>
      </c>
    </row>
    <row r="83" spans="2:3" x14ac:dyDescent="0.25">
      <c r="B83" s="467" t="s">
        <v>5692</v>
      </c>
      <c r="C83" s="467"/>
    </row>
    <row r="84" spans="2:3" x14ac:dyDescent="0.25">
      <c r="B84" s="10">
        <f>IF('Cx Report'!G39="INCOMPLETE",1,0)</f>
        <v>1</v>
      </c>
      <c r="C84" s="10">
        <f>IF('Cx Report'!H39="INCOMPLETE",1,0)</f>
        <v>1</v>
      </c>
    </row>
    <row r="85" spans="2:3" x14ac:dyDescent="0.25">
      <c r="B85" s="10">
        <f>IF('Cx Report'!G40="INCOMPLETE",1,0)</f>
        <v>1</v>
      </c>
      <c r="C85" s="10">
        <f>IF('Cx Report'!H40="INCOMPLETE",1,0)</f>
        <v>1</v>
      </c>
    </row>
    <row r="86" spans="2:3" x14ac:dyDescent="0.25">
      <c r="B86" s="10">
        <f>IF('Cx Report'!G41="INCOMPLETE",1,0)</f>
        <v>1</v>
      </c>
      <c r="C86" s="10">
        <f>IF('Cx Report'!H41="INCOMPLETE",1,0)</f>
        <v>1</v>
      </c>
    </row>
    <row r="87" spans="2:3" x14ac:dyDescent="0.25">
      <c r="B87" s="10">
        <f>IF('Cx Report'!G42="INCOMPLETE",1,0)</f>
        <v>1</v>
      </c>
      <c r="C87" s="10">
        <f>IF('Cx Report'!H42="INCOMPLETE",1,0)</f>
        <v>1</v>
      </c>
    </row>
    <row r="88" spans="2:3" x14ac:dyDescent="0.25">
      <c r="B88" s="10">
        <f>IF('Cx Report'!G43="INCOMPLETE",1,0)</f>
        <v>1</v>
      </c>
      <c r="C88" s="10">
        <f>IF('Cx Report'!H43="INCOMPLETE",1,0)</f>
        <v>1</v>
      </c>
    </row>
    <row r="89" spans="2:3" x14ac:dyDescent="0.25">
      <c r="B89" s="10">
        <f>IF('Cx Report'!G44="INCOMPLETE",1,0)</f>
        <v>1</v>
      </c>
      <c r="C89" s="10">
        <f>IF('Cx Report'!H44="INCOMPLETE",1,0)</f>
        <v>1</v>
      </c>
    </row>
    <row r="90" spans="2:3" x14ac:dyDescent="0.25">
      <c r="B90" s="10">
        <f>IF('Cx Report'!G45="INCOMPLETE",1,0)</f>
        <v>1</v>
      </c>
      <c r="C90" s="10">
        <f>IF('Cx Report'!H45="INCOMPLETE",1,0)</f>
        <v>1</v>
      </c>
    </row>
    <row r="91" spans="2:3" x14ac:dyDescent="0.25">
      <c r="B91" s="10">
        <f>IF('Cx Report'!G46="INCOMPLETE",1,0)</f>
        <v>1</v>
      </c>
      <c r="C91" s="10">
        <f>IF('Cx Report'!H46="INCOMPLETE",1,0)</f>
        <v>1</v>
      </c>
    </row>
    <row r="92" spans="2:3" x14ac:dyDescent="0.25">
      <c r="B92" s="10">
        <f>IF('Cx Report'!G47="INCOMPLETE",1,0)</f>
        <v>1</v>
      </c>
      <c r="C92" s="10">
        <f>IF('Cx Report'!H47="INCOMPLETE",1,0)</f>
        <v>1</v>
      </c>
    </row>
    <row r="93" spans="2:3" x14ac:dyDescent="0.25">
      <c r="B93" s="10">
        <f>IF('Cx Report'!G48="INCOMPLETE",1,0)</f>
        <v>1</v>
      </c>
      <c r="C93" s="10">
        <f>IF('Cx Report'!H48="INCOMPLETE",1,0)</f>
        <v>1</v>
      </c>
    </row>
    <row r="94" spans="2:3" x14ac:dyDescent="0.25">
      <c r="B94" s="10">
        <f>IF('Cx Report'!G49="INCOMPLETE",1,0)</f>
        <v>1</v>
      </c>
      <c r="C94" s="10">
        <f>IF('Cx Report'!H49="INCOMPLETE",1,0)</f>
        <v>1</v>
      </c>
    </row>
    <row r="95" spans="2:3" x14ac:dyDescent="0.25">
      <c r="B95" s="10">
        <f>IF('Cx Report'!G50="INCOMPLETE",1,0)</f>
        <v>1</v>
      </c>
      <c r="C95" s="10">
        <f>IF('Cx Report'!H50="INCOMPLETE",1,0)</f>
        <v>1</v>
      </c>
    </row>
    <row r="96" spans="2:3" x14ac:dyDescent="0.25">
      <c r="B96" s="10">
        <f>IF('Cx Report'!G51="INCOMPLETE",1,0)</f>
        <v>1</v>
      </c>
      <c r="C96" s="10">
        <f>IF('Cx Report'!H51="INCOMPLETE",1,0)</f>
        <v>1</v>
      </c>
    </row>
    <row r="97" spans="2:3" x14ac:dyDescent="0.25">
      <c r="B97" s="10">
        <f>IF('Cx Report'!G52="INCOMPLETE",1,0)</f>
        <v>1</v>
      </c>
      <c r="C97" s="10">
        <f>IF('Cx Report'!H52="INCOMPLETE",1,0)</f>
        <v>1</v>
      </c>
    </row>
    <row r="98" spans="2:3" x14ac:dyDescent="0.25">
      <c r="B98" s="10">
        <f>IF('Cx Report'!G53="INCOMPLETE",1,0)</f>
        <v>1</v>
      </c>
      <c r="C98" s="10">
        <f>IF('Cx Report'!H53="INCOMPLETE",1,0)</f>
        <v>1</v>
      </c>
    </row>
    <row r="99" spans="2:3" x14ac:dyDescent="0.25">
      <c r="B99" s="10">
        <f>IF('Cx Report'!G54="INCOMPLETE",1,0)</f>
        <v>1</v>
      </c>
      <c r="C99" s="10">
        <f>IF('Cx Report'!H54="INCOMPLETE",1,0)</f>
        <v>1</v>
      </c>
    </row>
    <row r="100" spans="2:3" x14ac:dyDescent="0.25">
      <c r="B100" s="10">
        <f>IF('Cx Report'!G55="INCOMPLETE",1,0)</f>
        <v>1</v>
      </c>
      <c r="C100" s="10">
        <f>IF('Cx Report'!H55="INCOMPLETE",1,0)</f>
        <v>1</v>
      </c>
    </row>
    <row r="101" spans="2:3" x14ac:dyDescent="0.25">
      <c r="B101" s="10">
        <f>IF('Cx Report'!G56="INCOMPLETE",1,0)</f>
        <v>1</v>
      </c>
      <c r="C101" s="10">
        <f>IF('Cx Report'!H56="INCOMPLETE",1,0)</f>
        <v>1</v>
      </c>
    </row>
    <row r="102" spans="2:3" x14ac:dyDescent="0.25">
      <c r="B102" s="10">
        <f>IF('Cx Report'!G57="INCOMPLETE",1,0)</f>
        <v>1</v>
      </c>
      <c r="C102" s="10">
        <f>IF('Cx Report'!H57="INCOMPLETE",1,0)</f>
        <v>1</v>
      </c>
    </row>
    <row r="103" spans="2:3" x14ac:dyDescent="0.25">
      <c r="B103" s="10">
        <f>IF('Cx Report'!G58="INCOMPLETE",1,0)</f>
        <v>1</v>
      </c>
      <c r="C103" s="10">
        <f>IF('Cx Report'!H58="INCOMPLETE",1,0)</f>
        <v>1</v>
      </c>
    </row>
    <row r="104" spans="2:3" x14ac:dyDescent="0.25">
      <c r="B104" s="10">
        <f>IF('Cx Report'!G59="INCOMPLETE",1,0)</f>
        <v>1</v>
      </c>
      <c r="C104" s="10">
        <f>IF('Cx Report'!H59="INCOMPLETE",1,0)</f>
        <v>1</v>
      </c>
    </row>
    <row r="105" spans="2:3" x14ac:dyDescent="0.25">
      <c r="B105" s="10">
        <f>IF('Cx Report'!G60="INCOMPLETE",1,0)</f>
        <v>1</v>
      </c>
      <c r="C105" s="10">
        <f>IF('Cx Report'!H60="INCOMPLETE",1,0)</f>
        <v>1</v>
      </c>
    </row>
    <row r="106" spans="2:3" x14ac:dyDescent="0.25">
      <c r="B106" s="10">
        <f>IF('Cx Report'!G61="INCOMPLETE",1,0)</f>
        <v>1</v>
      </c>
      <c r="C106" s="10">
        <f>IF('Cx Report'!H61="INCOMPLETE",1,0)</f>
        <v>1</v>
      </c>
    </row>
    <row r="107" spans="2:3" x14ac:dyDescent="0.25">
      <c r="B107" s="10">
        <f>IF('Cx Report'!G62="INCOMPLETE",1,0)</f>
        <v>1</v>
      </c>
      <c r="C107" s="10">
        <f>IF('Cx Report'!H62="INCOMPLETE",1,0)</f>
        <v>1</v>
      </c>
    </row>
    <row r="108" spans="2:3" x14ac:dyDescent="0.25">
      <c r="B108" s="10">
        <f>IF('Cx Report'!G63="INCOMPLETE",1,0)</f>
        <v>1</v>
      </c>
      <c r="C108" s="10">
        <f>IF('Cx Report'!H63="INCOMPLETE",1,0)</f>
        <v>1</v>
      </c>
    </row>
    <row r="109" spans="2:3" x14ac:dyDescent="0.25">
      <c r="B109" s="10">
        <f>IF('Cx Report'!G64="INCOMPLETE",1,0)</f>
        <v>1</v>
      </c>
      <c r="C109" s="10">
        <f>IF('Cx Report'!H64="INCOMPLETE",1,0)</f>
        <v>1</v>
      </c>
    </row>
    <row r="110" spans="2:3" x14ac:dyDescent="0.25">
      <c r="B110" s="10">
        <f>IF('Cx Report'!G65="INCOMPLETE",1,0)</f>
        <v>1</v>
      </c>
      <c r="C110" s="10">
        <f>IF('Cx Report'!H65="INCOMPLETE",1,0)</f>
        <v>1</v>
      </c>
    </row>
    <row r="111" spans="2:3" x14ac:dyDescent="0.25">
      <c r="B111" s="10">
        <f>IF('Cx Report'!G66="INCOMPLETE",1,0)</f>
        <v>1</v>
      </c>
      <c r="C111" s="10">
        <f>IF('Cx Report'!H66="INCOMPLETE",1,0)</f>
        <v>1</v>
      </c>
    </row>
    <row r="112" spans="2:3" x14ac:dyDescent="0.25">
      <c r="B112" s="10">
        <f>IF('Cx Report'!G67="INCOMPLETE",1,0)</f>
        <v>1</v>
      </c>
      <c r="C112" s="10">
        <f>IF('Cx Report'!H67="INCOMPLETE",1,0)</f>
        <v>1</v>
      </c>
    </row>
    <row r="113" spans="2:3" x14ac:dyDescent="0.25">
      <c r="B113" s="10">
        <f>IF('Cx Report'!G68="INCOMPLETE",1,0)</f>
        <v>1</v>
      </c>
      <c r="C113" s="10">
        <f>IF('Cx Report'!H68="INCOMPLETE",1,0)</f>
        <v>1</v>
      </c>
    </row>
    <row r="114" spans="2:3" x14ac:dyDescent="0.25">
      <c r="B114" s="10">
        <f>IF('Cx Report'!G69="INCOMPLETE",1,0)</f>
        <v>1</v>
      </c>
      <c r="C114" s="10">
        <f>IF('Cx Report'!H69="INCOMPLETE",1,0)</f>
        <v>1</v>
      </c>
    </row>
    <row r="115" spans="2:3" x14ac:dyDescent="0.25">
      <c r="B115" s="10">
        <f>IF('Cx Report'!G70="INCOMPLETE",1,0)</f>
        <v>1</v>
      </c>
      <c r="C115" s="10">
        <f>IF('Cx Report'!H70="INCOMPLETE",1,0)</f>
        <v>1</v>
      </c>
    </row>
    <row r="116" spans="2:3" x14ac:dyDescent="0.25">
      <c r="B116" s="10">
        <f>IF('Cx Report'!G71="INCOMPLETE",1,0)</f>
        <v>1</v>
      </c>
      <c r="C116" s="10">
        <f>IF('Cx Report'!H71="INCOMPLETE",1,0)</f>
        <v>1</v>
      </c>
    </row>
    <row r="117" spans="2:3" x14ac:dyDescent="0.25">
      <c r="B117" s="10">
        <f>IF('Cx Report'!G72="INCOMPLETE",1,0)</f>
        <v>1</v>
      </c>
      <c r="C117" s="10">
        <f>IF('Cx Report'!H72="INCOMPLETE",1,0)</f>
        <v>1</v>
      </c>
    </row>
    <row r="118" spans="2:3" x14ac:dyDescent="0.25">
      <c r="B118" s="10">
        <f>IF('Cx Report'!G73="INCOMPLETE",1,0)</f>
        <v>1</v>
      </c>
      <c r="C118" s="10">
        <f>IF('Cx Report'!H73="INCOMPLETE",1,0)</f>
        <v>1</v>
      </c>
    </row>
    <row r="119" spans="2:3" x14ac:dyDescent="0.25">
      <c r="B119" s="10">
        <f>IF('Cx Report'!G74="INCOMPLETE",1,0)</f>
        <v>1</v>
      </c>
      <c r="C119" s="10">
        <f>IF('Cx Report'!H74="INCOMPLETE",1,0)</f>
        <v>1</v>
      </c>
    </row>
    <row r="120" spans="2:3" x14ac:dyDescent="0.25">
      <c r="B120" s="10">
        <f>IF('Cx Report'!G75="INCOMPLETE",1,0)</f>
        <v>1</v>
      </c>
      <c r="C120" s="10">
        <f>IF('Cx Report'!H75="INCOMPLETE",1,0)</f>
        <v>1</v>
      </c>
    </row>
    <row r="121" spans="2:3" x14ac:dyDescent="0.25">
      <c r="B121" s="10">
        <f>IF('Cx Report'!G76="INCOMPLETE",1,0)</f>
        <v>1</v>
      </c>
      <c r="C121" s="10">
        <f>IF('Cx Report'!H76="INCOMPLETE",1,0)</f>
        <v>1</v>
      </c>
    </row>
    <row r="122" spans="2:3" x14ac:dyDescent="0.25">
      <c r="B122" s="10">
        <f>IF('Cx Report'!G77="INCOMPLETE",1,0)</f>
        <v>1</v>
      </c>
      <c r="C122" s="10">
        <f>IF('Cx Report'!H77="INCOMPLETE",1,0)</f>
        <v>1</v>
      </c>
    </row>
    <row r="123" spans="2:3" x14ac:dyDescent="0.25">
      <c r="B123" s="10">
        <f>IF('Cx Report'!G78="INCOMPLETE",1,0)</f>
        <v>1</v>
      </c>
      <c r="C123" s="10">
        <f>IF('Cx Report'!H78="INCOMPLETE",1,0)</f>
        <v>1</v>
      </c>
    </row>
    <row r="124" spans="2:3" x14ac:dyDescent="0.25">
      <c r="B124" s="10">
        <f>IF('Cx Report'!G79="INCOMPLETE",1,0)</f>
        <v>1</v>
      </c>
      <c r="C124" s="10">
        <f>IF('Cx Report'!H79="INCOMPLETE",1,0)</f>
        <v>1</v>
      </c>
    </row>
    <row r="125" spans="2:3" x14ac:dyDescent="0.25">
      <c r="B125" s="10">
        <f>IF('Cx Report'!G80="INCOMPLETE",1,0)</f>
        <v>1</v>
      </c>
      <c r="C125" s="10">
        <f>IF('Cx Report'!H80="INCOMPLETE",1,0)</f>
        <v>1</v>
      </c>
    </row>
    <row r="126" spans="2:3" x14ac:dyDescent="0.25">
      <c r="B126" s="10">
        <f>IF('Cx Report'!G81="INCOMPLETE",1,0)</f>
        <v>1</v>
      </c>
      <c r="C126" s="10">
        <f>IF('Cx Report'!H81="INCOMPLETE",1,0)</f>
        <v>1</v>
      </c>
    </row>
    <row r="127" spans="2:3" x14ac:dyDescent="0.25">
      <c r="B127" s="10">
        <f>IF('Cx Report'!G82="INCOMPLETE",1,0)</f>
        <v>1</v>
      </c>
      <c r="C127" s="10">
        <f>IF('Cx Report'!H82="INCOMPLETE",1,0)</f>
        <v>1</v>
      </c>
    </row>
    <row r="128" spans="2:3" x14ac:dyDescent="0.25">
      <c r="B128" s="10">
        <f>IF('Cx Report'!G83="INCOMPLETE",1,0)</f>
        <v>1</v>
      </c>
      <c r="C128" s="10">
        <f>IF('Cx Report'!H83="INCOMPLETE",1,0)</f>
        <v>1</v>
      </c>
    </row>
    <row r="129" spans="2:3" x14ac:dyDescent="0.25">
      <c r="B129" s="10">
        <f>IF('Cx Report'!G84="INCOMPLETE",1,0)</f>
        <v>1</v>
      </c>
      <c r="C129" s="10">
        <f>IF('Cx Report'!H84="INCOMPLETE",1,0)</f>
        <v>1</v>
      </c>
    </row>
    <row r="130" spans="2:3" x14ac:dyDescent="0.25">
      <c r="B130" s="10">
        <f>IF('Cx Report'!G85="INCOMPLETE",1,0)</f>
        <v>1</v>
      </c>
      <c r="C130" s="10">
        <f>IF('Cx Report'!H85="INCOMPLETE",1,0)</f>
        <v>1</v>
      </c>
    </row>
    <row r="131" spans="2:3" x14ac:dyDescent="0.25">
      <c r="B131" s="10">
        <f>IF('Cx Report'!G86="INCOMPLETE",1,0)</f>
        <v>1</v>
      </c>
      <c r="C131" s="10">
        <f>IF('Cx Report'!H86="INCOMPLETE",1,0)</f>
        <v>1</v>
      </c>
    </row>
    <row r="132" spans="2:3" x14ac:dyDescent="0.25">
      <c r="B132" s="10">
        <f>IF('Cx Report'!G87="INCOMPLETE",1,0)</f>
        <v>1</v>
      </c>
      <c r="C132" s="10">
        <f>IF('Cx Report'!H87="INCOMPLETE",1,0)</f>
        <v>1</v>
      </c>
    </row>
    <row r="133" spans="2:3" x14ac:dyDescent="0.25">
      <c r="B133" s="10">
        <f>IF('Cx Report'!G88="INCOMPLETE",1,0)</f>
        <v>1</v>
      </c>
      <c r="C133" s="10">
        <f>IF('Cx Report'!H88="INCOMPLETE",1,0)</f>
        <v>1</v>
      </c>
    </row>
    <row r="134" spans="2:3" x14ac:dyDescent="0.25">
      <c r="B134" s="10">
        <f>IF('Cx Report'!G89="INCOMPLETE",1,0)</f>
        <v>1</v>
      </c>
      <c r="C134" s="10">
        <f>IF('Cx Report'!H89="INCOMPLETE",1,0)</f>
        <v>1</v>
      </c>
    </row>
    <row r="135" spans="2:3" x14ac:dyDescent="0.25">
      <c r="B135" s="10">
        <f>IF('Cx Report'!G90="INCOMPLETE",1,0)</f>
        <v>1</v>
      </c>
      <c r="C135" s="10">
        <f>IF('Cx Report'!H90="INCOMPLETE",1,0)</f>
        <v>1</v>
      </c>
    </row>
    <row r="136" spans="2:3" x14ac:dyDescent="0.25">
      <c r="B136" s="10">
        <f>IF('Cx Report'!G91="INCOMPLETE",1,0)</f>
        <v>1</v>
      </c>
      <c r="C136" s="10">
        <f>IF('Cx Report'!H91="INCOMPLETE",1,0)</f>
        <v>1</v>
      </c>
    </row>
    <row r="137" spans="2:3" x14ac:dyDescent="0.25">
      <c r="B137" s="10">
        <f>IF('Cx Report'!G92="INCOMPLETE",1,0)</f>
        <v>1</v>
      </c>
      <c r="C137" s="10">
        <f>IF('Cx Report'!H92="INCOMPLETE",1,0)</f>
        <v>1</v>
      </c>
    </row>
    <row r="138" spans="2:3" x14ac:dyDescent="0.25">
      <c r="B138" s="10">
        <f>IF('Cx Report'!G93="INCOMPLETE",1,0)</f>
        <v>1</v>
      </c>
      <c r="C138" s="10">
        <f>IF('Cx Report'!H93="INCOMPLETE",1,0)</f>
        <v>1</v>
      </c>
    </row>
    <row r="139" spans="2:3" x14ac:dyDescent="0.25">
      <c r="B139" s="10">
        <f>IF('Cx Report'!G94="INCOMPLETE",1,0)</f>
        <v>1</v>
      </c>
      <c r="C139" s="10">
        <f>IF('Cx Report'!H94="INCOMPLETE",1,0)</f>
        <v>1</v>
      </c>
    </row>
    <row r="140" spans="2:3" x14ac:dyDescent="0.25">
      <c r="B140" s="10">
        <f>IF('Cx Report'!G95="INCOMPLETE",1,0)</f>
        <v>1</v>
      </c>
      <c r="C140" s="10">
        <f>IF('Cx Report'!H95="INCOMPLETE",1,0)</f>
        <v>1</v>
      </c>
    </row>
    <row r="141" spans="2:3" x14ac:dyDescent="0.25">
      <c r="B141" s="10">
        <f>IF('Cx Report'!G96="INCOMPLETE",1,0)</f>
        <v>1</v>
      </c>
      <c r="C141" s="10">
        <f>IF('Cx Report'!H96="INCOMPLETE",1,0)</f>
        <v>1</v>
      </c>
    </row>
    <row r="142" spans="2:3" x14ac:dyDescent="0.25">
      <c r="B142" s="10">
        <f>IF('Cx Report'!G97="INCOMPLETE",1,0)</f>
        <v>1</v>
      </c>
      <c r="C142" s="10">
        <f>IF('Cx Report'!H97="INCOMPLETE",1,0)</f>
        <v>1</v>
      </c>
    </row>
    <row r="143" spans="2:3" x14ac:dyDescent="0.25">
      <c r="B143" s="10">
        <f>IF('Cx Report'!G98="INCOMPLETE",1,0)</f>
        <v>1</v>
      </c>
      <c r="C143" s="10">
        <f>IF('Cx Report'!H98="INCOMPLETE",1,0)</f>
        <v>1</v>
      </c>
    </row>
    <row r="144" spans="2:3" x14ac:dyDescent="0.25">
      <c r="B144" s="10">
        <f>IF('Cx Report'!G99="INCOMPLETE",1,0)</f>
        <v>1</v>
      </c>
      <c r="C144" s="10">
        <f>IF('Cx Report'!H99="INCOMPLETE",1,0)</f>
        <v>1</v>
      </c>
    </row>
    <row r="145" spans="2:3" x14ac:dyDescent="0.25">
      <c r="B145" s="10">
        <f>IF('Cx Report'!G100="INCOMPLETE",1,0)</f>
        <v>1</v>
      </c>
      <c r="C145" s="10">
        <f>IF('Cx Report'!H100="INCOMPLETE",1,0)</f>
        <v>1</v>
      </c>
    </row>
    <row r="146" spans="2:3" x14ac:dyDescent="0.25">
      <c r="B146" s="10">
        <f>IF('Cx Report'!G101="INCOMPLETE",1,0)</f>
        <v>1</v>
      </c>
      <c r="C146" s="10">
        <f>IF('Cx Report'!H101="INCOMPLETE",1,0)</f>
        <v>1</v>
      </c>
    </row>
    <row r="147" spans="2:3" x14ac:dyDescent="0.25">
      <c r="B147" s="10">
        <f>IF('Cx Report'!G102="INCOMPLETE",1,0)</f>
        <v>1</v>
      </c>
      <c r="C147" s="10">
        <f>IF('Cx Report'!H102="INCOMPLETE",1,0)</f>
        <v>1</v>
      </c>
    </row>
    <row r="148" spans="2:3" x14ac:dyDescent="0.25">
      <c r="B148" s="10">
        <f>IF('Cx Report'!G103="INCOMPLETE",1,0)</f>
        <v>1</v>
      </c>
      <c r="C148" s="10">
        <f>IF('Cx Report'!H103="INCOMPLETE",1,0)</f>
        <v>1</v>
      </c>
    </row>
    <row r="149" spans="2:3" x14ac:dyDescent="0.25">
      <c r="B149" s="10">
        <f>IF('Cx Report'!G104="INCOMPLETE",1,0)</f>
        <v>1</v>
      </c>
      <c r="C149" s="10">
        <f>IF('Cx Report'!H104="INCOMPLETE",1,0)</f>
        <v>1</v>
      </c>
    </row>
    <row r="150" spans="2:3" x14ac:dyDescent="0.25">
      <c r="B150" s="10">
        <f>IF('Cx Report'!G105="INCOMPLETE",1,0)</f>
        <v>1</v>
      </c>
      <c r="C150" s="10">
        <f>IF('Cx Report'!H105="INCOMPLETE",1,0)</f>
        <v>1</v>
      </c>
    </row>
    <row r="151" spans="2:3" x14ac:dyDescent="0.25">
      <c r="B151" s="10">
        <f>IF('Cx Report'!G106="INCOMPLETE",1,0)</f>
        <v>1</v>
      </c>
      <c r="C151" s="10">
        <f>IF('Cx Report'!H106="INCOMPLETE",1,0)</f>
        <v>1</v>
      </c>
    </row>
    <row r="152" spans="2:3" x14ac:dyDescent="0.25">
      <c r="B152" s="10">
        <f>IF('Cx Report'!G107="INCOMPLETE",1,0)</f>
        <v>1</v>
      </c>
      <c r="C152" s="10">
        <f>IF('Cx Report'!H107="INCOMPLETE",1,0)</f>
        <v>1</v>
      </c>
    </row>
    <row r="153" spans="2:3" x14ac:dyDescent="0.25">
      <c r="B153" s="10">
        <f>IF('Cx Report'!G108="INCOMPLETE",1,0)</f>
        <v>1</v>
      </c>
      <c r="C153" s="10">
        <f>IF('Cx Report'!H108="INCOMPLETE",1,0)</f>
        <v>1</v>
      </c>
    </row>
    <row r="154" spans="2:3" x14ac:dyDescent="0.25">
      <c r="B154" s="10">
        <f>IF('Cx Report'!G109="INCOMPLETE",1,0)</f>
        <v>1</v>
      </c>
      <c r="C154" s="10">
        <f>IF('Cx Report'!H109="INCOMPLETE",1,0)</f>
        <v>1</v>
      </c>
    </row>
    <row r="155" spans="2:3" x14ac:dyDescent="0.25">
      <c r="B155" s="10">
        <f>IF('Cx Report'!G110="INCOMPLETE",1,0)</f>
        <v>1</v>
      </c>
      <c r="C155" s="10">
        <f>IF('Cx Report'!H110="INCOMPLETE",1,0)</f>
        <v>1</v>
      </c>
    </row>
    <row r="156" spans="2:3" x14ac:dyDescent="0.25">
      <c r="B156" s="10">
        <f>IF('Cx Report'!G111="INCOMPLETE",1,0)</f>
        <v>1</v>
      </c>
      <c r="C156" s="10">
        <f>IF('Cx Report'!H111="INCOMPLETE",1,0)</f>
        <v>1</v>
      </c>
    </row>
    <row r="157" spans="2:3" x14ac:dyDescent="0.25">
      <c r="B157" s="10">
        <f>IF('Cx Report'!G112="INCOMPLETE",1,0)</f>
        <v>1</v>
      </c>
      <c r="C157" s="10">
        <f>IF('Cx Report'!H112="INCOMPLETE",1,0)</f>
        <v>1</v>
      </c>
    </row>
    <row r="158" spans="2:3" x14ac:dyDescent="0.25">
      <c r="B158" s="467" t="s">
        <v>5693</v>
      </c>
      <c r="C158" s="467"/>
    </row>
    <row r="159" spans="2:3" x14ac:dyDescent="0.25">
      <c r="B159" s="371">
        <f>IF('Cx Report'!M39="INCOMPLETE",1,0)</f>
        <v>1</v>
      </c>
      <c r="C159" s="371">
        <f>IF('Cx Report'!N39="INCOMPLETE",1,0)</f>
        <v>1</v>
      </c>
    </row>
    <row r="160" spans="2:3" x14ac:dyDescent="0.25">
      <c r="B160" s="371">
        <f>IF('Cx Report'!M40="INCOMPLETE",1,0)</f>
        <v>1</v>
      </c>
      <c r="C160" s="371">
        <f>IF('Cx Report'!N40="INCOMPLETE",1,0)</f>
        <v>1</v>
      </c>
    </row>
    <row r="161" spans="2:3" x14ac:dyDescent="0.25">
      <c r="B161" s="371">
        <f>IF('Cx Report'!M41="INCOMPLETE",1,0)</f>
        <v>1</v>
      </c>
      <c r="C161" s="371">
        <f>IF('Cx Report'!N41="INCOMPLETE",1,0)</f>
        <v>1</v>
      </c>
    </row>
    <row r="162" spans="2:3" x14ac:dyDescent="0.25">
      <c r="B162" s="371">
        <f>IF('Cx Report'!M42="INCOMPLETE",1,0)</f>
        <v>1</v>
      </c>
      <c r="C162" s="371">
        <f>IF('Cx Report'!N42="INCOMPLETE",1,0)</f>
        <v>1</v>
      </c>
    </row>
    <row r="163" spans="2:3" x14ac:dyDescent="0.25">
      <c r="B163" s="371">
        <f>IF('Cx Report'!M43="INCOMPLETE",1,0)</f>
        <v>1</v>
      </c>
      <c r="C163" s="371">
        <f>IF('Cx Report'!N43="INCOMPLETE",1,0)</f>
        <v>1</v>
      </c>
    </row>
    <row r="164" spans="2:3" x14ac:dyDescent="0.25">
      <c r="B164" s="371">
        <f>IF('Cx Report'!M44="INCOMPLETE",1,0)</f>
        <v>1</v>
      </c>
      <c r="C164" s="371">
        <f>IF('Cx Report'!N44="INCOMPLETE",1,0)</f>
        <v>1</v>
      </c>
    </row>
    <row r="165" spans="2:3" x14ac:dyDescent="0.25">
      <c r="B165" s="371">
        <f>IF('Cx Report'!M45="INCOMPLETE",1,0)</f>
        <v>1</v>
      </c>
      <c r="C165" s="371">
        <f>IF('Cx Report'!N45="INCOMPLETE",1,0)</f>
        <v>1</v>
      </c>
    </row>
    <row r="166" spans="2:3" x14ac:dyDescent="0.25">
      <c r="B166" s="371">
        <f>IF('Cx Report'!M46="INCOMPLETE",1,0)</f>
        <v>1</v>
      </c>
      <c r="C166" s="371">
        <f>IF('Cx Report'!N46="INCOMPLETE",1,0)</f>
        <v>1</v>
      </c>
    </row>
    <row r="167" spans="2:3" x14ac:dyDescent="0.25">
      <c r="B167" s="371">
        <f>IF('Cx Report'!M47="INCOMPLETE",1,0)</f>
        <v>1</v>
      </c>
      <c r="C167" s="371">
        <f>IF('Cx Report'!N47="INCOMPLETE",1,0)</f>
        <v>1</v>
      </c>
    </row>
    <row r="168" spans="2:3" x14ac:dyDescent="0.25">
      <c r="B168" s="371">
        <f>IF('Cx Report'!M48="INCOMPLETE",1,0)</f>
        <v>1</v>
      </c>
      <c r="C168" s="371">
        <f>IF('Cx Report'!N48="INCOMPLETE",1,0)</f>
        <v>1</v>
      </c>
    </row>
    <row r="169" spans="2:3" x14ac:dyDescent="0.25">
      <c r="B169" s="371">
        <f>IF('Cx Report'!M49="INCOMPLETE",1,0)</f>
        <v>1</v>
      </c>
      <c r="C169" s="371">
        <f>IF('Cx Report'!N49="INCOMPLETE",1,0)</f>
        <v>1</v>
      </c>
    </row>
    <row r="170" spans="2:3" x14ac:dyDescent="0.25">
      <c r="B170" s="371">
        <f>IF('Cx Report'!M50="INCOMPLETE",1,0)</f>
        <v>1</v>
      </c>
      <c r="C170" s="371">
        <f>IF('Cx Report'!N50="INCOMPLETE",1,0)</f>
        <v>1</v>
      </c>
    </row>
    <row r="171" spans="2:3" x14ac:dyDescent="0.25">
      <c r="B171" s="371">
        <f>IF('Cx Report'!M51="INCOMPLETE",1,0)</f>
        <v>1</v>
      </c>
      <c r="C171" s="371">
        <f>IF('Cx Report'!N51="INCOMPLETE",1,0)</f>
        <v>1</v>
      </c>
    </row>
    <row r="172" spans="2:3" x14ac:dyDescent="0.25">
      <c r="B172" s="371">
        <f>IF('Cx Report'!M52="INCOMPLETE",1,0)</f>
        <v>1</v>
      </c>
      <c r="C172" s="371">
        <f>IF('Cx Report'!N52="INCOMPLETE",1,0)</f>
        <v>1</v>
      </c>
    </row>
    <row r="173" spans="2:3" x14ac:dyDescent="0.25">
      <c r="B173" s="371">
        <f>IF('Cx Report'!M53="INCOMPLETE",1,0)</f>
        <v>1</v>
      </c>
      <c r="C173" s="371">
        <f>IF('Cx Report'!N53="INCOMPLETE",1,0)</f>
        <v>1</v>
      </c>
    </row>
    <row r="174" spans="2:3" x14ac:dyDescent="0.25">
      <c r="B174" s="371">
        <f>IF('Cx Report'!M54="INCOMPLETE",1,0)</f>
        <v>1</v>
      </c>
      <c r="C174" s="371">
        <f>IF('Cx Report'!N54="INCOMPLETE",1,0)</f>
        <v>1</v>
      </c>
    </row>
    <row r="175" spans="2:3" x14ac:dyDescent="0.25">
      <c r="B175" s="371">
        <f>IF('Cx Report'!M55="INCOMPLETE",1,0)</f>
        <v>1</v>
      </c>
      <c r="C175" s="371">
        <f>IF('Cx Report'!N55="INCOMPLETE",1,0)</f>
        <v>1</v>
      </c>
    </row>
    <row r="176" spans="2:3" x14ac:dyDescent="0.25">
      <c r="B176" s="371">
        <f>IF('Cx Report'!M56="INCOMPLETE",1,0)</f>
        <v>1</v>
      </c>
      <c r="C176" s="371">
        <f>IF('Cx Report'!N56="INCOMPLETE",1,0)</f>
        <v>1</v>
      </c>
    </row>
    <row r="177" spans="2:3" x14ac:dyDescent="0.25">
      <c r="B177" s="371">
        <f>IF('Cx Report'!M57="INCOMPLETE",1,0)</f>
        <v>1</v>
      </c>
      <c r="C177" s="371">
        <f>IF('Cx Report'!N57="INCOMPLETE",1,0)</f>
        <v>1</v>
      </c>
    </row>
    <row r="178" spans="2:3" x14ac:dyDescent="0.25">
      <c r="B178" s="371">
        <f>IF('Cx Report'!M58="INCOMPLETE",1,0)</f>
        <v>1</v>
      </c>
      <c r="C178" s="371">
        <f>IF('Cx Report'!N58="INCOMPLETE",1,0)</f>
        <v>1</v>
      </c>
    </row>
    <row r="179" spans="2:3" x14ac:dyDescent="0.25">
      <c r="B179" s="371">
        <f>IF('Cx Report'!M59="INCOMPLETE",1,0)</f>
        <v>1</v>
      </c>
      <c r="C179" s="371">
        <f>IF('Cx Report'!N59="INCOMPLETE",1,0)</f>
        <v>1</v>
      </c>
    </row>
    <row r="180" spans="2:3" x14ac:dyDescent="0.25">
      <c r="B180" s="371">
        <f>IF('Cx Report'!M60="INCOMPLETE",1,0)</f>
        <v>1</v>
      </c>
      <c r="C180" s="371">
        <f>IF('Cx Report'!N60="INCOMPLETE",1,0)</f>
        <v>1</v>
      </c>
    </row>
    <row r="181" spans="2:3" x14ac:dyDescent="0.25">
      <c r="B181" s="371">
        <f>IF('Cx Report'!M61="INCOMPLETE",1,0)</f>
        <v>1</v>
      </c>
      <c r="C181" s="371">
        <f>IF('Cx Report'!N61="INCOMPLETE",1,0)</f>
        <v>1</v>
      </c>
    </row>
    <row r="182" spans="2:3" x14ac:dyDescent="0.25">
      <c r="B182" s="371">
        <f>IF('Cx Report'!M62="INCOMPLETE",1,0)</f>
        <v>1</v>
      </c>
      <c r="C182" s="371">
        <f>IF('Cx Report'!N62="INCOMPLETE",1,0)</f>
        <v>1</v>
      </c>
    </row>
    <row r="183" spans="2:3" x14ac:dyDescent="0.25">
      <c r="B183" s="371">
        <f>IF('Cx Report'!M63="INCOMPLETE",1,0)</f>
        <v>1</v>
      </c>
      <c r="C183" s="371">
        <f>IF('Cx Report'!N63="INCOMPLETE",1,0)</f>
        <v>1</v>
      </c>
    </row>
    <row r="184" spans="2:3" x14ac:dyDescent="0.25">
      <c r="B184" s="371">
        <f>IF('Cx Report'!M64="INCOMPLETE",1,0)</f>
        <v>1</v>
      </c>
      <c r="C184" s="371">
        <f>IF('Cx Report'!N64="INCOMPLETE",1,0)</f>
        <v>1</v>
      </c>
    </row>
    <row r="185" spans="2:3" x14ac:dyDescent="0.25">
      <c r="B185" s="371">
        <f>IF('Cx Report'!M65="INCOMPLETE",1,0)</f>
        <v>1</v>
      </c>
      <c r="C185" s="371">
        <f>IF('Cx Report'!N65="INCOMPLETE",1,0)</f>
        <v>1</v>
      </c>
    </row>
    <row r="186" spans="2:3" x14ac:dyDescent="0.25">
      <c r="B186" s="371">
        <f>IF('Cx Report'!M66="INCOMPLETE",1,0)</f>
        <v>1</v>
      </c>
      <c r="C186" s="371">
        <f>IF('Cx Report'!N66="INCOMPLETE",1,0)</f>
        <v>1</v>
      </c>
    </row>
    <row r="187" spans="2:3" x14ac:dyDescent="0.25">
      <c r="B187" s="371">
        <f>IF('Cx Report'!M67="INCOMPLETE",1,0)</f>
        <v>1</v>
      </c>
      <c r="C187" s="371">
        <f>IF('Cx Report'!N67="INCOMPLETE",1,0)</f>
        <v>1</v>
      </c>
    </row>
    <row r="188" spans="2:3" x14ac:dyDescent="0.25">
      <c r="B188" s="371">
        <f>IF('Cx Report'!M68="INCOMPLETE",1,0)</f>
        <v>1</v>
      </c>
      <c r="C188" s="371">
        <f>IF('Cx Report'!N68="INCOMPLETE",1,0)</f>
        <v>1</v>
      </c>
    </row>
    <row r="189" spans="2:3" x14ac:dyDescent="0.25">
      <c r="B189" s="371">
        <f>IF('Cx Report'!M69="INCOMPLETE",1,0)</f>
        <v>1</v>
      </c>
      <c r="C189" s="371">
        <f>IF('Cx Report'!N69="INCOMPLETE",1,0)</f>
        <v>1</v>
      </c>
    </row>
    <row r="190" spans="2:3" x14ac:dyDescent="0.25">
      <c r="B190" s="371">
        <f>IF('Cx Report'!M70="INCOMPLETE",1,0)</f>
        <v>1</v>
      </c>
      <c r="C190" s="371">
        <f>IF('Cx Report'!N70="INCOMPLETE",1,0)</f>
        <v>1</v>
      </c>
    </row>
    <row r="191" spans="2:3" x14ac:dyDescent="0.25">
      <c r="B191" s="371">
        <f>IF('Cx Report'!M71="INCOMPLETE",1,0)</f>
        <v>1</v>
      </c>
      <c r="C191" s="371">
        <f>IF('Cx Report'!N71="INCOMPLETE",1,0)</f>
        <v>1</v>
      </c>
    </row>
    <row r="192" spans="2:3" x14ac:dyDescent="0.25">
      <c r="B192" s="371">
        <f>IF('Cx Report'!M72="INCOMPLETE",1,0)</f>
        <v>1</v>
      </c>
      <c r="C192" s="371">
        <f>IF('Cx Report'!N72="INCOMPLETE",1,0)</f>
        <v>1</v>
      </c>
    </row>
    <row r="193" spans="2:3" x14ac:dyDescent="0.25">
      <c r="B193" s="371">
        <f>IF('Cx Report'!M73="INCOMPLETE",1,0)</f>
        <v>1</v>
      </c>
      <c r="C193" s="371">
        <f>IF('Cx Report'!N73="INCOMPLETE",1,0)</f>
        <v>1</v>
      </c>
    </row>
    <row r="194" spans="2:3" x14ac:dyDescent="0.25">
      <c r="B194" s="371">
        <f>IF('Cx Report'!M74="INCOMPLETE",1,0)</f>
        <v>1</v>
      </c>
      <c r="C194" s="371">
        <f>IF('Cx Report'!N74="INCOMPLETE",1,0)</f>
        <v>1</v>
      </c>
    </row>
    <row r="195" spans="2:3" x14ac:dyDescent="0.25">
      <c r="B195" s="371">
        <f>IF('Cx Report'!M75="INCOMPLETE",1,0)</f>
        <v>1</v>
      </c>
      <c r="C195" s="371">
        <f>IF('Cx Report'!N75="INCOMPLETE",1,0)</f>
        <v>1</v>
      </c>
    </row>
    <row r="196" spans="2:3" x14ac:dyDescent="0.25">
      <c r="B196" s="371">
        <f>IF('Cx Report'!M76="INCOMPLETE",1,0)</f>
        <v>1</v>
      </c>
      <c r="C196" s="371">
        <f>IF('Cx Report'!N76="INCOMPLETE",1,0)</f>
        <v>1</v>
      </c>
    </row>
    <row r="197" spans="2:3" x14ac:dyDescent="0.25">
      <c r="B197" s="371">
        <f>IF('Cx Report'!M77="INCOMPLETE",1,0)</f>
        <v>1</v>
      </c>
      <c r="C197" s="371">
        <f>IF('Cx Report'!N77="INCOMPLETE",1,0)</f>
        <v>1</v>
      </c>
    </row>
    <row r="198" spans="2:3" x14ac:dyDescent="0.25">
      <c r="B198" s="371">
        <f>IF('Cx Report'!M78="INCOMPLETE",1,0)</f>
        <v>1</v>
      </c>
      <c r="C198" s="371">
        <f>IF('Cx Report'!N78="INCOMPLETE",1,0)</f>
        <v>1</v>
      </c>
    </row>
    <row r="199" spans="2:3" x14ac:dyDescent="0.25">
      <c r="B199" s="371">
        <f>IF('Cx Report'!M79="INCOMPLETE",1,0)</f>
        <v>1</v>
      </c>
      <c r="C199" s="371">
        <f>IF('Cx Report'!N79="INCOMPLETE",1,0)</f>
        <v>1</v>
      </c>
    </row>
    <row r="200" spans="2:3" x14ac:dyDescent="0.25">
      <c r="B200" s="371">
        <f>IF('Cx Report'!M80="INCOMPLETE",1,0)</f>
        <v>1</v>
      </c>
      <c r="C200" s="371">
        <f>IF('Cx Report'!N80="INCOMPLETE",1,0)</f>
        <v>1</v>
      </c>
    </row>
    <row r="201" spans="2:3" x14ac:dyDescent="0.25">
      <c r="B201" s="371">
        <f>IF('Cx Report'!M81="INCOMPLETE",1,0)</f>
        <v>1</v>
      </c>
      <c r="C201" s="371">
        <f>IF('Cx Report'!N81="INCOMPLETE",1,0)</f>
        <v>1</v>
      </c>
    </row>
    <row r="202" spans="2:3" x14ac:dyDescent="0.25">
      <c r="B202" s="371">
        <f>IF('Cx Report'!M82="INCOMPLETE",1,0)</f>
        <v>1</v>
      </c>
      <c r="C202" s="371">
        <f>IF('Cx Report'!N82="INCOMPLETE",1,0)</f>
        <v>1</v>
      </c>
    </row>
    <row r="203" spans="2:3" x14ac:dyDescent="0.25">
      <c r="B203" s="371">
        <f>IF('Cx Report'!M83="INCOMPLETE",1,0)</f>
        <v>1</v>
      </c>
      <c r="C203" s="371">
        <f>IF('Cx Report'!N83="INCOMPLETE",1,0)</f>
        <v>1</v>
      </c>
    </row>
    <row r="204" spans="2:3" x14ac:dyDescent="0.25">
      <c r="B204" s="371">
        <f>IF('Cx Report'!M84="INCOMPLETE",1,0)</f>
        <v>1</v>
      </c>
      <c r="C204" s="371">
        <f>IF('Cx Report'!N84="INCOMPLETE",1,0)</f>
        <v>1</v>
      </c>
    </row>
    <row r="205" spans="2:3" x14ac:dyDescent="0.25">
      <c r="B205" s="371">
        <f>IF('Cx Report'!M85="INCOMPLETE",1,0)</f>
        <v>1</v>
      </c>
      <c r="C205" s="371">
        <f>IF('Cx Report'!N85="INCOMPLETE",1,0)</f>
        <v>1</v>
      </c>
    </row>
    <row r="206" spans="2:3" x14ac:dyDescent="0.25">
      <c r="B206" s="371">
        <f>IF('Cx Report'!M86="INCOMPLETE",1,0)</f>
        <v>1</v>
      </c>
      <c r="C206" s="371">
        <f>IF('Cx Report'!N86="INCOMPLETE",1,0)</f>
        <v>1</v>
      </c>
    </row>
    <row r="207" spans="2:3" x14ac:dyDescent="0.25">
      <c r="B207" s="371">
        <f>IF('Cx Report'!M87="INCOMPLETE",1,0)</f>
        <v>1</v>
      </c>
      <c r="C207" s="371">
        <f>IF('Cx Report'!N87="INCOMPLETE",1,0)</f>
        <v>1</v>
      </c>
    </row>
    <row r="208" spans="2:3" x14ac:dyDescent="0.25">
      <c r="B208" s="371">
        <f>IF('Cx Report'!M88="INCOMPLETE",1,0)</f>
        <v>1</v>
      </c>
      <c r="C208" s="371">
        <f>IF('Cx Report'!N88="INCOMPLETE",1,0)</f>
        <v>1</v>
      </c>
    </row>
    <row r="209" spans="2:3" x14ac:dyDescent="0.25">
      <c r="B209" s="371">
        <f>IF('Cx Report'!M89="INCOMPLETE",1,0)</f>
        <v>1</v>
      </c>
      <c r="C209" s="371">
        <f>IF('Cx Report'!N89="INCOMPLETE",1,0)</f>
        <v>1</v>
      </c>
    </row>
    <row r="210" spans="2:3" x14ac:dyDescent="0.25">
      <c r="B210" s="371">
        <f>IF('Cx Report'!M90="INCOMPLETE",1,0)</f>
        <v>1</v>
      </c>
      <c r="C210" s="371">
        <f>IF('Cx Report'!N90="INCOMPLETE",1,0)</f>
        <v>1</v>
      </c>
    </row>
    <row r="211" spans="2:3" x14ac:dyDescent="0.25">
      <c r="B211" s="371">
        <f>IF('Cx Report'!M91="INCOMPLETE",1,0)</f>
        <v>1</v>
      </c>
      <c r="C211" s="371">
        <f>IF('Cx Report'!N91="INCOMPLETE",1,0)</f>
        <v>1</v>
      </c>
    </row>
    <row r="212" spans="2:3" x14ac:dyDescent="0.25">
      <c r="B212" s="371">
        <f>IF('Cx Report'!M92="INCOMPLETE",1,0)</f>
        <v>1</v>
      </c>
      <c r="C212" s="371">
        <f>IF('Cx Report'!N92="INCOMPLETE",1,0)</f>
        <v>1</v>
      </c>
    </row>
    <row r="213" spans="2:3" x14ac:dyDescent="0.25">
      <c r="B213" s="371">
        <f>IF('Cx Report'!M93="INCOMPLETE",1,0)</f>
        <v>1</v>
      </c>
      <c r="C213" s="371">
        <f>IF('Cx Report'!N93="INCOMPLETE",1,0)</f>
        <v>1</v>
      </c>
    </row>
    <row r="214" spans="2:3" x14ac:dyDescent="0.25">
      <c r="B214" s="371">
        <f>IF('Cx Report'!M94="INCOMPLETE",1,0)</f>
        <v>1</v>
      </c>
      <c r="C214" s="371">
        <f>IF('Cx Report'!N94="INCOMPLETE",1,0)</f>
        <v>1</v>
      </c>
    </row>
    <row r="215" spans="2:3" x14ac:dyDescent="0.25">
      <c r="B215" s="371">
        <f>IF('Cx Report'!M95="INCOMPLETE",1,0)</f>
        <v>1</v>
      </c>
      <c r="C215" s="371">
        <f>IF('Cx Report'!N95="INCOMPLETE",1,0)</f>
        <v>1</v>
      </c>
    </row>
    <row r="216" spans="2:3" x14ac:dyDescent="0.25">
      <c r="B216" s="371">
        <f>IF('Cx Report'!M96="INCOMPLETE",1,0)</f>
        <v>1</v>
      </c>
      <c r="C216" s="371">
        <f>IF('Cx Report'!N96="INCOMPLETE",1,0)</f>
        <v>1</v>
      </c>
    </row>
    <row r="217" spans="2:3" x14ac:dyDescent="0.25">
      <c r="B217" s="371">
        <f>IF('Cx Report'!M97="INCOMPLETE",1,0)</f>
        <v>1</v>
      </c>
      <c r="C217" s="371">
        <f>IF('Cx Report'!N97="INCOMPLETE",1,0)</f>
        <v>1</v>
      </c>
    </row>
    <row r="218" spans="2:3" x14ac:dyDescent="0.25">
      <c r="B218" s="371">
        <f>IF('Cx Report'!M98="INCOMPLETE",1,0)</f>
        <v>1</v>
      </c>
      <c r="C218" s="371">
        <f>IF('Cx Report'!N98="INCOMPLETE",1,0)</f>
        <v>1</v>
      </c>
    </row>
    <row r="219" spans="2:3" x14ac:dyDescent="0.25">
      <c r="B219" s="371">
        <f>IF('Cx Report'!M99="INCOMPLETE",1,0)</f>
        <v>1</v>
      </c>
      <c r="C219" s="371">
        <f>IF('Cx Report'!N99="INCOMPLETE",1,0)</f>
        <v>1</v>
      </c>
    </row>
    <row r="220" spans="2:3" x14ac:dyDescent="0.25">
      <c r="B220" s="371">
        <f>IF('Cx Report'!M100="INCOMPLETE",1,0)</f>
        <v>1</v>
      </c>
      <c r="C220" s="371">
        <f>IF('Cx Report'!N100="INCOMPLETE",1,0)</f>
        <v>1</v>
      </c>
    </row>
    <row r="221" spans="2:3" x14ac:dyDescent="0.25">
      <c r="B221" s="371">
        <f>IF('Cx Report'!M101="INCOMPLETE",1,0)</f>
        <v>1</v>
      </c>
      <c r="C221" s="371">
        <f>IF('Cx Report'!N101="INCOMPLETE",1,0)</f>
        <v>1</v>
      </c>
    </row>
    <row r="222" spans="2:3" x14ac:dyDescent="0.25">
      <c r="B222" s="371">
        <f>IF('Cx Report'!M102="INCOMPLETE",1,0)</f>
        <v>1</v>
      </c>
      <c r="C222" s="371">
        <f>IF('Cx Report'!N102="INCOMPLETE",1,0)</f>
        <v>1</v>
      </c>
    </row>
    <row r="223" spans="2:3" x14ac:dyDescent="0.25">
      <c r="B223" s="371">
        <f>IF('Cx Report'!M103="INCOMPLETE",1,0)</f>
        <v>1</v>
      </c>
      <c r="C223" s="371">
        <f>IF('Cx Report'!N103="INCOMPLETE",1,0)</f>
        <v>1</v>
      </c>
    </row>
    <row r="224" spans="2:3" x14ac:dyDescent="0.25">
      <c r="B224" s="371">
        <f>IF('Cx Report'!M104="INCOMPLETE",1,0)</f>
        <v>1</v>
      </c>
      <c r="C224" s="371">
        <f>IF('Cx Report'!N104="INCOMPLETE",1,0)</f>
        <v>1</v>
      </c>
    </row>
    <row r="225" spans="2:3" x14ac:dyDescent="0.25">
      <c r="B225" s="371">
        <f>IF('Cx Report'!M105="INCOMPLETE",1,0)</f>
        <v>1</v>
      </c>
      <c r="C225" s="371">
        <f>IF('Cx Report'!N105="INCOMPLETE",1,0)</f>
        <v>1</v>
      </c>
    </row>
    <row r="226" spans="2:3" x14ac:dyDescent="0.25">
      <c r="B226" s="371">
        <f>IF('Cx Report'!M106="INCOMPLETE",1,0)</f>
        <v>1</v>
      </c>
      <c r="C226" s="371">
        <f>IF('Cx Report'!N106="INCOMPLETE",1,0)</f>
        <v>1</v>
      </c>
    </row>
    <row r="227" spans="2:3" x14ac:dyDescent="0.25">
      <c r="B227" s="371">
        <f>IF('Cx Report'!M107="INCOMPLETE",1,0)</f>
        <v>1</v>
      </c>
      <c r="C227" s="371">
        <f>IF('Cx Report'!N107="INCOMPLETE",1,0)</f>
        <v>1</v>
      </c>
    </row>
    <row r="228" spans="2:3" x14ac:dyDescent="0.25">
      <c r="B228" s="371">
        <f>IF('Cx Report'!M108="INCOMPLETE",1,0)</f>
        <v>1</v>
      </c>
      <c r="C228" s="371">
        <f>IF('Cx Report'!N108="INCOMPLETE",1,0)</f>
        <v>1</v>
      </c>
    </row>
    <row r="229" spans="2:3" x14ac:dyDescent="0.25">
      <c r="B229" s="371">
        <f>IF('Cx Report'!M109="INCOMPLETE",1,0)</f>
        <v>1</v>
      </c>
      <c r="C229" s="371">
        <f>IF('Cx Report'!N109="INCOMPLETE",1,0)</f>
        <v>1</v>
      </c>
    </row>
    <row r="230" spans="2:3" x14ac:dyDescent="0.25">
      <c r="B230" s="371">
        <f>IF('Cx Report'!M110="INCOMPLETE",1,0)</f>
        <v>1</v>
      </c>
      <c r="C230" s="371">
        <f>IF('Cx Report'!N110="INCOMPLETE",1,0)</f>
        <v>1</v>
      </c>
    </row>
    <row r="231" spans="2:3" x14ac:dyDescent="0.25">
      <c r="B231" s="371">
        <f>IF('Cx Report'!M111="INCOMPLETE",1,0)</f>
        <v>1</v>
      </c>
      <c r="C231" s="371">
        <f>IF('Cx Report'!N111="INCOMPLETE",1,0)</f>
        <v>1</v>
      </c>
    </row>
    <row r="232" spans="2:3" x14ac:dyDescent="0.25">
      <c r="B232" s="371">
        <f>IF('Cx Report'!M112="INCOMPLETE",1,0)</f>
        <v>1</v>
      </c>
      <c r="C232" s="371">
        <f>IF('Cx Report'!N112="INCOMPLETE",1,0)</f>
        <v>1</v>
      </c>
    </row>
    <row r="233" spans="2:3" x14ac:dyDescent="0.25">
      <c r="B233" s="370" t="s">
        <v>5556</v>
      </c>
    </row>
    <row r="234" spans="2:3" x14ac:dyDescent="0.25">
      <c r="B234" s="10">
        <f>IF('Cx Report'!G114="INCOMPLETE",1,0)</f>
        <v>1</v>
      </c>
    </row>
    <row r="235" spans="2:3" x14ac:dyDescent="0.25">
      <c r="B235" s="10">
        <f>IF('Cx Report'!G115="INCOMPLETE",1,0)</f>
        <v>1</v>
      </c>
    </row>
    <row r="236" spans="2:3" x14ac:dyDescent="0.25">
      <c r="B236" s="10">
        <f>IF('Cx Report'!G117="INCOMPLETE",1,0)</f>
        <v>0</v>
      </c>
    </row>
    <row r="237" spans="2:3" x14ac:dyDescent="0.25">
      <c r="B237" s="10">
        <f>IF('Cx Report'!G118="INCOMPLETE",1,0)</f>
        <v>0</v>
      </c>
    </row>
    <row r="238" spans="2:3" x14ac:dyDescent="0.25">
      <c r="B238" s="10">
        <f>IF('Cx Report'!G119="INCOMPLETE",1,0)</f>
        <v>1</v>
      </c>
    </row>
    <row r="239" spans="2:3" x14ac:dyDescent="0.25">
      <c r="B239" s="10">
        <f>IF('Cx Report'!G120="INCOMPLETE",1,0)</f>
        <v>1</v>
      </c>
    </row>
    <row r="240" spans="2:3" x14ac:dyDescent="0.25">
      <c r="B240" s="370" t="s">
        <v>5557</v>
      </c>
    </row>
    <row r="241" spans="2:2" x14ac:dyDescent="0.25">
      <c r="B241" s="371">
        <f>IF(AND('Cx Report'!K115="INCOMPLETE",'Cx Report'!L115="X"),1,0)</f>
        <v>1</v>
      </c>
    </row>
    <row r="242" spans="2:2" x14ac:dyDescent="0.25">
      <c r="B242" s="371">
        <f>IF(AND('Cx Report'!K116="INCOMPLETE",'Cx Report'!L116="X"),1,0)</f>
        <v>1</v>
      </c>
    </row>
    <row r="243" spans="2:2" x14ac:dyDescent="0.25">
      <c r="B243" s="371">
        <f>IF(AND('Cx Report'!K117="INCOMPLETE",'Cx Report'!L117="X"),1,0)</f>
        <v>1</v>
      </c>
    </row>
    <row r="244" spans="2:2" x14ac:dyDescent="0.25">
      <c r="B244" s="371">
        <f>IF(AND('Cx Report'!K118="INCOMPLETE",'Cx Report'!L118="X"),1,0)</f>
        <v>1</v>
      </c>
    </row>
    <row r="245" spans="2:2" x14ac:dyDescent="0.25">
      <c r="B245" s="371">
        <f>IF(AND('Cx Report'!K119="INCOMPLETE",'Cx Report'!L119="X"),1,0)</f>
        <v>1</v>
      </c>
    </row>
    <row r="246" spans="2:2" x14ac:dyDescent="0.25">
      <c r="B246" s="371">
        <f>IF(AND('Cx Report'!K120="INCOMPLETE",'Cx Report'!L120="X"),1,0)</f>
        <v>1</v>
      </c>
    </row>
  </sheetData>
  <sheetProtection algorithmName="SHA-512" hashValue="E0uKgIEIU2WoHZrwQAculLgLCuDIP2rai7/igX7TEo/5cFM8zf6rqzNZTcWnPaNvBqpewkGP9oFO9w8XWxnlsQ==" saltValue="V8x9oJffj+KRhFMF+nqaQg==" spinCount="100000" sheet="1" objects="1" scenarios="1"/>
  <mergeCells count="5">
    <mergeCell ref="B158:C158"/>
    <mergeCell ref="B83:C83"/>
    <mergeCell ref="B67:C67"/>
    <mergeCell ref="B24:H24"/>
    <mergeCell ref="C6:C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91F6E-134C-4972-8E21-6D6B720DC7FD}">
  <sheetPr codeName="Sheet2">
    <tabColor rgb="FF00FED4"/>
    <outlinePr summaryBelow="0" summaryRight="0"/>
  </sheetPr>
  <dimension ref="C2:U136"/>
  <sheetViews>
    <sheetView zoomScale="55" zoomScaleNormal="55" workbookViewId="0">
      <pane ySplit="5" topLeftCell="A6" activePane="bottomLeft" state="frozen"/>
      <selection pane="bottomLeft" activeCell="N5" sqref="N5"/>
    </sheetView>
  </sheetViews>
  <sheetFormatPr defaultColWidth="9.109375" defaultRowHeight="15" outlineLevelRow="1" x14ac:dyDescent="0.35"/>
  <cols>
    <col min="1" max="1" width="1.33203125" style="4" customWidth="1"/>
    <col min="2" max="2" width="2.88671875" style="4" customWidth="1"/>
    <col min="3" max="3" width="16.109375" style="3" customWidth="1"/>
    <col min="4" max="4" width="31.21875" style="76" customWidth="1"/>
    <col min="5" max="5" width="21.77734375" style="3" bestFit="1" customWidth="1"/>
    <col min="6" max="6" width="16.21875" style="3" bestFit="1" customWidth="1"/>
    <col min="7" max="7" width="41.5546875" style="70" customWidth="1"/>
    <col min="8" max="8" width="27.21875" style="70" bestFit="1" customWidth="1"/>
    <col min="9" max="9" width="23.21875" style="4" customWidth="1"/>
    <col min="10" max="10" width="35.5546875" style="4" customWidth="1"/>
    <col min="11" max="11" width="18.21875" style="5" bestFit="1" customWidth="1"/>
    <col min="12" max="12" width="9.77734375" style="117" customWidth="1"/>
    <col min="13" max="13" width="41.21875" style="117" customWidth="1"/>
    <col min="14" max="14" width="40.5546875" bestFit="1" customWidth="1"/>
    <col min="15" max="16384" width="9.109375" style="4"/>
  </cols>
  <sheetData>
    <row r="2" spans="3:14" ht="40.200000000000003" customHeight="1" thickBot="1" x14ac:dyDescent="0.4">
      <c r="C2" s="518" t="s">
        <v>5448</v>
      </c>
      <c r="D2" s="519"/>
      <c r="E2" s="519"/>
      <c r="F2" s="519"/>
      <c r="G2" s="519"/>
      <c r="H2" s="519"/>
      <c r="I2" s="519"/>
      <c r="J2" s="519"/>
      <c r="K2" s="519"/>
      <c r="L2" s="519"/>
      <c r="M2" s="519"/>
      <c r="N2" s="519"/>
    </row>
    <row r="3" spans="3:14" ht="40.200000000000003" customHeight="1" thickBot="1" x14ac:dyDescent="0.4">
      <c r="C3" s="520" t="s">
        <v>5358</v>
      </c>
      <c r="D3" s="521"/>
      <c r="E3" s="521"/>
      <c r="F3" s="521"/>
      <c r="G3" s="521"/>
      <c r="H3" s="521"/>
      <c r="I3" s="521"/>
      <c r="J3" s="521"/>
      <c r="K3" s="521"/>
      <c r="L3" s="521"/>
      <c r="M3" s="521"/>
      <c r="N3" s="522"/>
    </row>
    <row r="4" spans="3:14" ht="40.200000000000003" customHeight="1" thickBot="1" x14ac:dyDescent="0.4">
      <c r="C4" s="523" t="s">
        <v>5366</v>
      </c>
      <c r="D4" s="524"/>
      <c r="E4" s="524"/>
      <c r="F4" s="524"/>
      <c r="G4" s="525"/>
      <c r="H4" s="525"/>
      <c r="I4" s="524"/>
      <c r="J4" s="524"/>
      <c r="K4" s="524"/>
      <c r="L4" s="524"/>
      <c r="M4" s="304" t="s">
        <v>5508</v>
      </c>
      <c r="N4" s="304" t="s">
        <v>5392</v>
      </c>
    </row>
    <row r="5" spans="3:14" ht="40.200000000000003" customHeight="1" thickBot="1" x14ac:dyDescent="0.4">
      <c r="C5" s="526"/>
      <c r="D5" s="527"/>
      <c r="E5" s="527"/>
      <c r="F5" s="527"/>
      <c r="G5" s="527"/>
      <c r="H5" s="527"/>
      <c r="I5" s="527"/>
      <c r="J5" s="527"/>
      <c r="K5" s="527"/>
      <c r="L5" s="527"/>
      <c r="M5" s="376" t="str">
        <f>IF('Phius Feedback'!C5&gt;0,"NO","YES")</f>
        <v>NO</v>
      </c>
      <c r="N5" s="296"/>
    </row>
    <row r="6" spans="3:14" ht="72" customHeight="1" thickBot="1" x14ac:dyDescent="0.4">
      <c r="C6" s="537" t="s">
        <v>5721</v>
      </c>
      <c r="D6" s="538"/>
      <c r="E6" s="538"/>
      <c r="F6" s="539" t="str">
        <f>'Rationale for Retrofit'!G30</f>
        <v>Please complete 'Program Plan' tab below and all dropdown options above</v>
      </c>
      <c r="G6" s="539"/>
      <c r="H6" s="539"/>
      <c r="I6" s="539"/>
      <c r="J6" s="539"/>
      <c r="K6" s="539"/>
      <c r="L6" s="539"/>
      <c r="M6" s="417" t="s">
        <v>5722</v>
      </c>
      <c r="N6" s="418" t="str">
        <f>IF(ISBLANK('Rationale for Retrofit'!I29),"INCOMPLETE","✓")</f>
        <v>INCOMPLETE</v>
      </c>
    </row>
    <row r="7" spans="3:14" ht="40.200000000000003" customHeight="1" collapsed="1" thickBot="1" x14ac:dyDescent="0.4">
      <c r="C7" s="427" t="s">
        <v>5522</v>
      </c>
      <c r="D7" s="428"/>
      <c r="E7" s="428"/>
      <c r="F7" s="428"/>
      <c r="G7" s="428"/>
      <c r="H7" s="428"/>
      <c r="I7" s="428"/>
      <c r="J7" s="428"/>
      <c r="K7" s="428"/>
      <c r="L7" s="428"/>
      <c r="M7" s="428"/>
      <c r="N7" s="429"/>
    </row>
    <row r="8" spans="3:14" ht="25.8" hidden="1" customHeight="1" outlineLevel="1" x14ac:dyDescent="0.35">
      <c r="C8" s="484"/>
      <c r="D8" s="510" t="s">
        <v>1942</v>
      </c>
      <c r="E8" s="187" t="s">
        <v>5272</v>
      </c>
      <c r="F8" s="380" t="str">
        <f>IF(ISBLANK('Program Plan'!I3),"INCOMPLETE",'Program Plan'!I3)</f>
        <v>INCOMPLETE</v>
      </c>
      <c r="G8" s="510" t="s">
        <v>5350</v>
      </c>
      <c r="H8" s="528" t="str">
        <f>IF('Current Facility Requirements'!E3="[Complete the facility summary once facility requirements are determined below]","INCOMPLETE",'Current Facility Requirements'!E3)</f>
        <v>[Write a brief facility summary HERE once facility requirements are determined below]</v>
      </c>
      <c r="I8" s="529"/>
      <c r="J8" s="529"/>
      <c r="K8" s="529"/>
      <c r="L8" s="529"/>
      <c r="M8" s="529"/>
      <c r="N8" s="530"/>
    </row>
    <row r="9" spans="3:14" ht="25.8" hidden="1" customHeight="1" outlineLevel="1" x14ac:dyDescent="0.35">
      <c r="C9" s="484"/>
      <c r="D9" s="510"/>
      <c r="E9" s="125" t="s">
        <v>9</v>
      </c>
      <c r="F9" s="380" t="str">
        <f>IF(ISBLANK('Program Plan'!I4),"INCOMPLETE",'Program Plan'!I4)</f>
        <v>INCOMPLETE</v>
      </c>
      <c r="G9" s="510"/>
      <c r="H9" s="531"/>
      <c r="I9" s="532"/>
      <c r="J9" s="532"/>
      <c r="K9" s="532"/>
      <c r="L9" s="532"/>
      <c r="M9" s="532"/>
      <c r="N9" s="533"/>
    </row>
    <row r="10" spans="3:14" ht="25.8" hidden="1" customHeight="1" outlineLevel="1" x14ac:dyDescent="0.35">
      <c r="C10" s="484"/>
      <c r="D10" s="510"/>
      <c r="E10" s="125" t="s">
        <v>1941</v>
      </c>
      <c r="F10" s="380" t="str">
        <f>IF(ISBLANK('Program Plan'!I5),"INCOMPLETE",'Program Plan'!I5)</f>
        <v>INCOMPLETE</v>
      </c>
      <c r="G10" s="510"/>
      <c r="H10" s="531"/>
      <c r="I10" s="532"/>
      <c r="J10" s="532"/>
      <c r="K10" s="532"/>
      <c r="L10" s="532"/>
      <c r="M10" s="532"/>
      <c r="N10" s="533"/>
    </row>
    <row r="11" spans="3:14" ht="25.8" hidden="1" customHeight="1" outlineLevel="1" x14ac:dyDescent="0.35">
      <c r="C11" s="484"/>
      <c r="D11" s="510"/>
      <c r="E11" s="125" t="s">
        <v>1940</v>
      </c>
      <c r="F11" s="380" t="str">
        <f>IF(ISBLANK('Program Plan'!I6),"INCOMPLETE",'Program Plan'!I6)</f>
        <v>INCOMPLETE</v>
      </c>
      <c r="G11" s="510"/>
      <c r="H11" s="531"/>
      <c r="I11" s="532"/>
      <c r="J11" s="532"/>
      <c r="K11" s="532"/>
      <c r="L11" s="532"/>
      <c r="M11" s="532"/>
      <c r="N11" s="533"/>
    </row>
    <row r="12" spans="3:14" ht="25.8" hidden="1" customHeight="1" outlineLevel="1" x14ac:dyDescent="0.35">
      <c r="C12" s="484"/>
      <c r="D12" s="510"/>
      <c r="E12" s="125" t="s">
        <v>3</v>
      </c>
      <c r="F12" s="380" t="str">
        <f>IF(ISBLANK('Program Plan'!I7),"INCOMPLETE",'Program Plan'!I7)</f>
        <v>INCOMPLETE</v>
      </c>
      <c r="G12" s="510"/>
      <c r="H12" s="531"/>
      <c r="I12" s="532"/>
      <c r="J12" s="532"/>
      <c r="K12" s="532"/>
      <c r="L12" s="532"/>
      <c r="M12" s="532"/>
      <c r="N12" s="533"/>
    </row>
    <row r="13" spans="3:14" ht="25.8" hidden="1" customHeight="1" outlineLevel="1" x14ac:dyDescent="0.35">
      <c r="C13" s="484"/>
      <c r="D13" s="510"/>
      <c r="E13" s="125" t="s">
        <v>2</v>
      </c>
      <c r="F13" s="380" t="str">
        <f>IF(ISBLANK('Program Plan'!I8),"INCOMPLETE",'Program Plan'!I8)</f>
        <v>INCOMPLETE</v>
      </c>
      <c r="G13" s="510"/>
      <c r="H13" s="531"/>
      <c r="I13" s="532"/>
      <c r="J13" s="532"/>
      <c r="K13" s="532"/>
      <c r="L13" s="532"/>
      <c r="M13" s="532"/>
      <c r="N13" s="533"/>
    </row>
    <row r="14" spans="3:14" ht="25.8" hidden="1" customHeight="1" outlineLevel="1" x14ac:dyDescent="0.35">
      <c r="C14" s="484"/>
      <c r="D14" s="510"/>
      <c r="E14" s="125" t="s">
        <v>4</v>
      </c>
      <c r="F14" s="380" t="str">
        <f>IF('Program Plan'!I9="[Select Dropdown]","INCOMPLETE",'Program Plan'!I9)</f>
        <v>INCOMPLETE</v>
      </c>
      <c r="G14" s="510"/>
      <c r="H14" s="531"/>
      <c r="I14" s="532"/>
      <c r="J14" s="532"/>
      <c r="K14" s="532"/>
      <c r="L14" s="532"/>
      <c r="M14" s="532"/>
      <c r="N14" s="533"/>
    </row>
    <row r="15" spans="3:14" ht="25.8" hidden="1" customHeight="1" outlineLevel="1" x14ac:dyDescent="0.35">
      <c r="C15" s="484"/>
      <c r="D15" s="510"/>
      <c r="E15" s="125" t="s">
        <v>1</v>
      </c>
      <c r="F15" s="380" t="str">
        <f>IF(ISBLANK('Program Plan'!I10),"INCOMPLETE",'Program Plan'!I10)</f>
        <v>INCOMPLETE</v>
      </c>
      <c r="G15" s="510"/>
      <c r="H15" s="531"/>
      <c r="I15" s="532"/>
      <c r="J15" s="532"/>
      <c r="K15" s="532"/>
      <c r="L15" s="532"/>
      <c r="M15" s="532"/>
      <c r="N15" s="533"/>
    </row>
    <row r="16" spans="3:14" ht="25.8" hidden="1" customHeight="1" outlineLevel="1" x14ac:dyDescent="0.35">
      <c r="C16" s="484"/>
      <c r="D16" s="510"/>
      <c r="E16" s="125" t="s">
        <v>5352</v>
      </c>
      <c r="F16" s="269" t="str">
        <f>IF('Owner Worksheet'!G4="[Select Dropdown]","INCOMPLETE",'Owner Worksheet'!G4)</f>
        <v>INCOMPLETE</v>
      </c>
      <c r="G16" s="510"/>
      <c r="H16" s="531"/>
      <c r="I16" s="532"/>
      <c r="J16" s="532"/>
      <c r="K16" s="532"/>
      <c r="L16" s="532"/>
      <c r="M16" s="532"/>
      <c r="N16" s="533"/>
    </row>
    <row r="17" spans="3:21" ht="25.8" hidden="1" customHeight="1" outlineLevel="1" x14ac:dyDescent="0.35">
      <c r="C17" s="484"/>
      <c r="D17" s="510"/>
      <c r="E17" s="125" t="s">
        <v>5658</v>
      </c>
      <c r="F17" s="269" t="str">
        <f>IF('Owner Worksheet'!G7="[Enter value]","INCOMPLETE",'Owner Worksheet'!G7)</f>
        <v>INCOMPLETE</v>
      </c>
      <c r="G17" s="510"/>
      <c r="H17" s="531"/>
      <c r="I17" s="532"/>
      <c r="J17" s="532"/>
      <c r="K17" s="532"/>
      <c r="L17" s="532"/>
      <c r="M17" s="532"/>
      <c r="N17" s="533"/>
    </row>
    <row r="18" spans="3:21" ht="25.8" hidden="1" customHeight="1" outlineLevel="1" x14ac:dyDescent="0.35">
      <c r="C18" s="484"/>
      <c r="D18" s="510"/>
      <c r="E18" s="125" t="s">
        <v>5659</v>
      </c>
      <c r="F18" s="269" t="str">
        <f>IF('Owner Worksheet'!G8="[Enter value]","INCOMPLETE",'Owner Worksheet'!G8)</f>
        <v>INCOMPLETE</v>
      </c>
      <c r="G18" s="510"/>
      <c r="H18" s="531"/>
      <c r="I18" s="532"/>
      <c r="J18" s="532"/>
      <c r="K18" s="532"/>
      <c r="L18" s="532"/>
      <c r="M18" s="532"/>
      <c r="N18" s="533"/>
    </row>
    <row r="19" spans="3:21" ht="34.200000000000003" hidden="1" customHeight="1" outlineLevel="1" thickBot="1" x14ac:dyDescent="0.4">
      <c r="C19" s="484"/>
      <c r="D19" s="511"/>
      <c r="E19" s="122" t="s">
        <v>5660</v>
      </c>
      <c r="F19" s="269" t="str">
        <f>IF(OR(F17="INCOMPLETE",F18="INCOMPLETE"),"INCOMPLETE",IF(AND(F17&gt;0,F18&gt;0),"Multifamily",IF(AND(F17&gt;0,F18=0),"Multifamily conversion to Non-Residential",IF(AND(F17=0,F18&gt;0),"Non-Resisdential conversion to Multifamily","Non-Residential"))))</f>
        <v>INCOMPLETE</v>
      </c>
      <c r="G19" s="511"/>
      <c r="H19" s="534"/>
      <c r="I19" s="535"/>
      <c r="J19" s="535"/>
      <c r="K19" s="535"/>
      <c r="L19" s="535"/>
      <c r="M19" s="535"/>
      <c r="N19" s="536"/>
    </row>
    <row r="20" spans="3:21" ht="24.6" customHeight="1" collapsed="1" thickBot="1" x14ac:dyDescent="0.4">
      <c r="C20" s="481" t="s">
        <v>5353</v>
      </c>
      <c r="D20" s="482"/>
      <c r="E20" s="482"/>
      <c r="F20" s="482"/>
      <c r="G20" s="482"/>
      <c r="H20" s="482"/>
      <c r="I20" s="483"/>
      <c r="J20" s="427" t="s">
        <v>5356</v>
      </c>
      <c r="K20" s="428"/>
      <c r="L20" s="428"/>
      <c r="M20" s="428"/>
      <c r="N20" s="429"/>
      <c r="S20" s="233"/>
      <c r="T20" s="305"/>
      <c r="U20" s="306"/>
    </row>
    <row r="21" spans="3:21" ht="24.6" hidden="1" customHeight="1" outlineLevel="1" thickBot="1" x14ac:dyDescent="0.4">
      <c r="C21" s="484"/>
      <c r="D21" s="485"/>
      <c r="E21" s="485"/>
      <c r="F21" s="485"/>
      <c r="G21" s="485"/>
      <c r="H21" s="485"/>
      <c r="I21" s="486"/>
      <c r="J21" s="427"/>
      <c r="K21" s="428"/>
      <c r="L21" s="446" t="s">
        <v>5369</v>
      </c>
      <c r="M21" s="447"/>
      <c r="N21" s="135" t="s">
        <v>5370</v>
      </c>
      <c r="S21" s="306" t="s">
        <v>5374</v>
      </c>
      <c r="T21" s="234"/>
      <c r="U21" s="307"/>
    </row>
    <row r="22" spans="3:21" ht="15.6" hidden="1" outlineLevel="1" thickBot="1" x14ac:dyDescent="0.4">
      <c r="C22" s="487"/>
      <c r="D22" s="488"/>
      <c r="E22" s="488"/>
      <c r="F22" s="488"/>
      <c r="G22" s="488"/>
      <c r="H22" s="488"/>
      <c r="I22" s="489"/>
      <c r="J22" s="490" t="s">
        <v>5357</v>
      </c>
      <c r="K22" s="493" t="s">
        <v>5242</v>
      </c>
      <c r="L22" s="253" t="str">
        <f>'Current Facility Requirements'!D6</f>
        <v>FR1.1</v>
      </c>
      <c r="M22" s="172" t="str">
        <f>IF(ISBLANK('Current Facility Requirements'!E6),"n/a",'Current Facility Requirements'!E6)</f>
        <v>n/a</v>
      </c>
      <c r="N22" s="173" t="str">
        <f>IF(ISBLANK('Current Facility Requirements'!E6),"n/a",IF(ISBLANK('Current Facility Requirements'!F6),"INCOMPLETE",'Current Facility Requirements'!F6))</f>
        <v>n/a</v>
      </c>
    </row>
    <row r="23" spans="3:21" ht="31.8" hidden="1" customHeight="1" outlineLevel="1" thickBot="1" x14ac:dyDescent="0.4">
      <c r="C23" s="490" t="s">
        <v>5359</v>
      </c>
      <c r="D23" s="78" t="s">
        <v>0</v>
      </c>
      <c r="E23" s="120" t="s">
        <v>5177</v>
      </c>
      <c r="F23" s="127" t="str">
        <f>IF('Owner Worksheet'!G27="[Select Dropdown] ","INCOMPLETE",'Owner Worksheet'!G27)</f>
        <v>INCOMPLETE</v>
      </c>
      <c r="G23" s="499" t="s">
        <v>5355</v>
      </c>
      <c r="H23" s="121" t="s">
        <v>5135</v>
      </c>
      <c r="I23" s="130" t="str">
        <f>IF('Owner Worksheet'!G11="[Select Dropdown]","INCOMPLETE",'Owner Worksheet'!G11)</f>
        <v>INCOMPLETE</v>
      </c>
      <c r="J23" s="491"/>
      <c r="K23" s="494"/>
      <c r="L23" s="254" t="s">
        <v>5247</v>
      </c>
      <c r="M23" s="170" t="str">
        <f>IF(ISBLANK('Current Facility Requirements'!E7),"n/a",'Current Facility Requirements'!E7)</f>
        <v>n/a</v>
      </c>
      <c r="N23" s="174" t="str">
        <f>IF(ISBLANK('Current Facility Requirements'!E7),"n/a",IF(ISBLANK('Current Facility Requirements'!F7),"INCOMPLETE",'Current Facility Requirements'!F7))</f>
        <v>n/a</v>
      </c>
    </row>
    <row r="24" spans="3:21" hidden="1" outlineLevel="1" x14ac:dyDescent="0.35">
      <c r="C24" s="491"/>
      <c r="D24" s="459" t="s">
        <v>5187</v>
      </c>
      <c r="E24" s="121" t="s">
        <v>5178</v>
      </c>
      <c r="F24" s="128" t="str">
        <f>IF('Owner Worksheet'!G28="[Select Dropdown] ","INCOMPLETE",'Owner Worksheet'!G28)</f>
        <v>INCOMPLETE</v>
      </c>
      <c r="G24" s="508"/>
      <c r="H24" s="124" t="s">
        <v>5136</v>
      </c>
      <c r="I24" s="131" t="str">
        <f>IF('Owner Worksheet'!G12="[Select Dropdown]","INCOMPLETE",'Owner Worksheet'!G12)</f>
        <v>INCOMPLETE</v>
      </c>
      <c r="J24" s="491"/>
      <c r="K24" s="494"/>
      <c r="L24" s="254" t="s">
        <v>5285</v>
      </c>
      <c r="M24" s="170" t="str">
        <f>IF(ISBLANK('Current Facility Requirements'!E8),"n/a",'Current Facility Requirements'!E8)</f>
        <v>n/a</v>
      </c>
      <c r="N24" s="174" t="str">
        <f>IF(ISBLANK('Current Facility Requirements'!E8),"n/a",IF(ISBLANK('Current Facility Requirements'!F8),"INCOMPLETE",'Current Facility Requirements'!F8))</f>
        <v>n/a</v>
      </c>
    </row>
    <row r="25" spans="3:21" ht="45.6" hidden="1" outlineLevel="1" thickBot="1" x14ac:dyDescent="0.4">
      <c r="C25" s="491"/>
      <c r="D25" s="463"/>
      <c r="E25" s="122" t="s">
        <v>5179</v>
      </c>
      <c r="F25" s="102" t="str">
        <f>IF('Owner Worksheet'!G29="[Select Dropdown] ","INCOMPLETE",'Owner Worksheet'!G29)</f>
        <v>INCOMPLETE</v>
      </c>
      <c r="G25" s="508"/>
      <c r="H25" s="124" t="s">
        <v>5131</v>
      </c>
      <c r="I25" s="131" t="str">
        <f>IF('Owner Worksheet'!G13="[Select Dropdown] ","INCOMPLETE",'Owner Worksheet'!G13)</f>
        <v>INCOMPLETE</v>
      </c>
      <c r="J25" s="491"/>
      <c r="K25" s="494"/>
      <c r="L25" s="254" t="s">
        <v>5286</v>
      </c>
      <c r="M25" s="170" t="str">
        <f>IF(ISBLANK('Current Facility Requirements'!E9),"n/a",'Current Facility Requirements'!E9)</f>
        <v>n/a</v>
      </c>
      <c r="N25" s="174" t="str">
        <f>IF(ISBLANK('Current Facility Requirements'!E9),"n/a",IF(ISBLANK('Current Facility Requirements'!F9),"INCOMPLETE",'Current Facility Requirements'!F9))</f>
        <v>n/a</v>
      </c>
    </row>
    <row r="26" spans="3:21" ht="30" hidden="1" customHeight="1" outlineLevel="1" thickBot="1" x14ac:dyDescent="0.4">
      <c r="C26" s="491"/>
      <c r="D26" s="459" t="s">
        <v>5188</v>
      </c>
      <c r="E26" s="121" t="s">
        <v>5199</v>
      </c>
      <c r="F26" s="128" t="str">
        <f>IF('Owner Worksheet'!G30="[Select Dropdown] ","INCOMPLETE",'Owner Worksheet'!G30)</f>
        <v>INCOMPLETE</v>
      </c>
      <c r="G26" s="508"/>
      <c r="H26" s="124" t="s">
        <v>5130</v>
      </c>
      <c r="I26" s="131" t="str">
        <f>IF('Owner Worksheet'!G14="[Select Dropdown] ","INCOMPLETE",'Owner Worksheet'!G14)</f>
        <v>INCOMPLETE</v>
      </c>
      <c r="J26" s="491"/>
      <c r="K26" s="495"/>
      <c r="L26" s="255" t="s">
        <v>5287</v>
      </c>
      <c r="M26" s="176" t="str">
        <f>IF(ISBLANK('Current Facility Requirements'!E10),"n/a",'Current Facility Requirements'!E10)</f>
        <v>n/a</v>
      </c>
      <c r="N26" s="177" t="str">
        <f>IF(ISBLANK('Current Facility Requirements'!E10),"n/a",IF(ISBLANK('Current Facility Requirements'!F10),"INCOMPLETE",'Current Facility Requirements'!F10))</f>
        <v>n/a</v>
      </c>
    </row>
    <row r="27" spans="3:21" ht="31.2" hidden="1" customHeight="1" outlineLevel="1" thickBot="1" x14ac:dyDescent="0.4">
      <c r="C27" s="491"/>
      <c r="D27" s="463"/>
      <c r="E27" s="123" t="s">
        <v>5200</v>
      </c>
      <c r="F27" s="129" t="str">
        <f>IF('Owner Worksheet'!G31="[Select Dropdown] ","INCOMPLETE",'Owner Worksheet'!G31)</f>
        <v>INCOMPLETE</v>
      </c>
      <c r="G27" s="500"/>
      <c r="H27" s="122" t="s">
        <v>5132</v>
      </c>
      <c r="I27" s="132" t="str">
        <f>IF('Owner Worksheet'!G15="[Select Dropdown] ","INCOMPLETE",'Owner Worksheet'!G15)</f>
        <v>INCOMPLETE</v>
      </c>
      <c r="J27" s="491"/>
      <c r="K27" s="493" t="s">
        <v>5243</v>
      </c>
      <c r="L27" s="256" t="s">
        <v>5248</v>
      </c>
      <c r="M27" s="178" t="str">
        <f>IF(ISBLANK('Current Facility Requirements'!E11),"n/a",'Current Facility Requirements'!E11)</f>
        <v>n/a</v>
      </c>
      <c r="N27" s="173" t="str">
        <f>IF(ISBLANK('Current Facility Requirements'!E11),"n/a",IF(ISBLANK('Current Facility Requirements'!F11),"INCOMPLETE",'Current Facility Requirements'!F11))</f>
        <v>n/a</v>
      </c>
    </row>
    <row r="28" spans="3:21" ht="30" hidden="1" outlineLevel="1" x14ac:dyDescent="0.35">
      <c r="C28" s="491"/>
      <c r="D28" s="459" t="s">
        <v>5189</v>
      </c>
      <c r="E28" s="121" t="s">
        <v>5180</v>
      </c>
      <c r="F28" s="128" t="str">
        <f>IF('Owner Worksheet'!G32="[Select Dropdown]","INCOMPLETE",'Owner Worksheet'!G32)</f>
        <v>INCOMPLETE</v>
      </c>
      <c r="G28" s="508" t="s">
        <v>5164</v>
      </c>
      <c r="H28" s="121" t="s">
        <v>5165</v>
      </c>
      <c r="I28" s="130" t="str">
        <f>IF('Owner Worksheet'!G16="[Select Dropdown]","INCOMPLETE",'Owner Worksheet'!G16)</f>
        <v>INCOMPLETE</v>
      </c>
      <c r="J28" s="491"/>
      <c r="K28" s="494"/>
      <c r="L28" s="257" t="s">
        <v>5249</v>
      </c>
      <c r="M28" s="171" t="str">
        <f>IF(ISBLANK('Current Facility Requirements'!E12),"n/a",'Current Facility Requirements'!E12)</f>
        <v>n/a</v>
      </c>
      <c r="N28" s="174" t="str">
        <f>IF(ISBLANK('Current Facility Requirements'!E12),"n/a",IF(ISBLANK('Current Facility Requirements'!F12),"INCOMPLETE",'Current Facility Requirements'!F12))</f>
        <v>n/a</v>
      </c>
    </row>
    <row r="29" spans="3:21" hidden="1" outlineLevel="1" x14ac:dyDescent="0.35">
      <c r="C29" s="491"/>
      <c r="D29" s="461"/>
      <c r="E29" s="124" t="s">
        <v>5181</v>
      </c>
      <c r="F29" s="136" t="str">
        <f>IF('Owner Worksheet'!G33="[Select Dropdown] ","INCOMPLETE",'Owner Worksheet'!G33)</f>
        <v>INCOMPLETE</v>
      </c>
      <c r="G29" s="508"/>
      <c r="H29" s="126" t="s">
        <v>5166</v>
      </c>
      <c r="I29" s="133" t="str">
        <f>IF('Owner Worksheet'!G17="[Select Dropdown] ","INCOMPLETE",'Owner Worksheet'!G17)</f>
        <v>INCOMPLETE</v>
      </c>
      <c r="J29" s="491"/>
      <c r="K29" s="494"/>
      <c r="L29" s="257" t="s">
        <v>5288</v>
      </c>
      <c r="M29" s="171" t="str">
        <f>IF(ISBLANK('Current Facility Requirements'!E13),"n/a",'Current Facility Requirements'!E13)</f>
        <v>n/a</v>
      </c>
      <c r="N29" s="174" t="str">
        <f>IF(ISBLANK('Current Facility Requirements'!E13),"n/a",IF(ISBLANK('Current Facility Requirements'!F13),"INCOMPLETE",'Current Facility Requirements'!F13))</f>
        <v>n/a</v>
      </c>
    </row>
    <row r="30" spans="3:21" ht="40.799999999999997" hidden="1" customHeight="1" outlineLevel="1" x14ac:dyDescent="0.35">
      <c r="C30" s="491"/>
      <c r="D30" s="461"/>
      <c r="E30" s="124" t="s">
        <v>5182</v>
      </c>
      <c r="F30" s="136" t="str">
        <f>IF('Owner Worksheet'!G34="[Select Dropdown] ","INCOMPLETE",'Owner Worksheet'!G34)</f>
        <v>INCOMPLETE</v>
      </c>
      <c r="G30" s="508"/>
      <c r="H30" s="124" t="s">
        <v>5167</v>
      </c>
      <c r="I30" s="131" t="str">
        <f>IF('Owner Worksheet'!G18="[Select Dropdown] ","INCOMPLETE",'Owner Worksheet'!G18)</f>
        <v>INCOMPLETE</v>
      </c>
      <c r="J30" s="491"/>
      <c r="K30" s="494"/>
      <c r="L30" s="257" t="s">
        <v>5289</v>
      </c>
      <c r="M30" s="171" t="str">
        <f>IF(ISBLANK('Current Facility Requirements'!E14),"n/a",'Current Facility Requirements'!E14)</f>
        <v>n/a</v>
      </c>
      <c r="N30" s="174" t="str">
        <f>IF(ISBLANK('Current Facility Requirements'!E14),"n/a",IF(ISBLANK('Current Facility Requirements'!F14),"INCOMPLETE",'Current Facility Requirements'!F14))</f>
        <v>n/a</v>
      </c>
    </row>
    <row r="31" spans="3:21" ht="35.4" hidden="1" customHeight="1" outlineLevel="1" thickBot="1" x14ac:dyDescent="0.4">
      <c r="C31" s="491"/>
      <c r="D31" s="461"/>
      <c r="E31" s="124" t="s">
        <v>5183</v>
      </c>
      <c r="F31" s="136" t="str">
        <f>IF('Owner Worksheet'!G35="[Select Dropdown] ","INCOMPLETE",'Owner Worksheet'!G35)</f>
        <v>INCOMPLETE</v>
      </c>
      <c r="G31" s="508"/>
      <c r="H31" s="124" t="s">
        <v>5168</v>
      </c>
      <c r="I31" s="131" t="str">
        <f>IF('Owner Worksheet'!G19="[Select Dropdown] ","INCOMPLETE",'Owner Worksheet'!G19)</f>
        <v>INCOMPLETE</v>
      </c>
      <c r="J31" s="491"/>
      <c r="K31" s="495"/>
      <c r="L31" s="258" t="s">
        <v>5290</v>
      </c>
      <c r="M31" s="151" t="str">
        <f>IF(ISBLANK('Current Facility Requirements'!E15),"n/a",'Current Facility Requirements'!E15)</f>
        <v>n/a</v>
      </c>
      <c r="N31" s="177" t="str">
        <f>IF(ISBLANK('Current Facility Requirements'!E15),"n/a",IF(ISBLANK('Current Facility Requirements'!F15),"INCOMPLETE",'Current Facility Requirements'!F15))</f>
        <v>n/a</v>
      </c>
    </row>
    <row r="32" spans="3:21" ht="30" hidden="1" outlineLevel="1" x14ac:dyDescent="0.35">
      <c r="C32" s="491"/>
      <c r="D32" s="461"/>
      <c r="E32" s="124" t="s">
        <v>5184</v>
      </c>
      <c r="F32" s="136" t="str">
        <f>IF('Owner Worksheet'!G36="[Select Dropdown] ","INCOMPLETE",'Owner Worksheet'!G36)</f>
        <v>INCOMPLETE</v>
      </c>
      <c r="G32" s="508"/>
      <c r="H32" s="124" t="s">
        <v>5169</v>
      </c>
      <c r="I32" s="131" t="str">
        <f>IF('Owner Worksheet'!G20="[Select Dropdown] ","INCOMPLETE",'Owner Worksheet'!G20)</f>
        <v>INCOMPLETE</v>
      </c>
      <c r="J32" s="491"/>
      <c r="K32" s="493" t="s">
        <v>5244</v>
      </c>
      <c r="L32" s="256" t="s">
        <v>5250</v>
      </c>
      <c r="M32" s="178" t="str">
        <f>IF(ISBLANK('Current Facility Requirements'!E16),"n/a",'Current Facility Requirements'!E16)</f>
        <v>n/a</v>
      </c>
      <c r="N32" s="173" t="str">
        <f>IF(ISBLANK('Current Facility Requirements'!E16),"n/a",IF(ISBLANK('Current Facility Requirements'!F16),"INCOMPLETE",'Current Facility Requirements'!F16))</f>
        <v>n/a</v>
      </c>
    </row>
    <row r="33" spans="3:14" ht="30.6" hidden="1" customHeight="1" outlineLevel="1" x14ac:dyDescent="0.35">
      <c r="C33" s="491"/>
      <c r="D33" s="461"/>
      <c r="E33" s="124" t="s">
        <v>5185</v>
      </c>
      <c r="F33" s="136" t="str">
        <f>IF('Owner Worksheet'!G37="[Select Dropdown] ","INCOMPLETE",'Owner Worksheet'!G37)</f>
        <v>INCOMPLETE</v>
      </c>
      <c r="G33" s="508"/>
      <c r="H33" s="124" t="s">
        <v>5170</v>
      </c>
      <c r="I33" s="131" t="str">
        <f>IF('Owner Worksheet'!G21="[Select Dropdown] ","INCOMPLETE",'Owner Worksheet'!G21)</f>
        <v>INCOMPLETE</v>
      </c>
      <c r="J33" s="491"/>
      <c r="K33" s="494"/>
      <c r="L33" s="257" t="s">
        <v>5251</v>
      </c>
      <c r="M33" s="171" t="str">
        <f>IF(ISBLANK('Current Facility Requirements'!E17),"n/a",'Current Facility Requirements'!E17)</f>
        <v>n/a</v>
      </c>
      <c r="N33" s="174" t="str">
        <f>IF(ISBLANK('Current Facility Requirements'!E17),"n/a",IF(ISBLANK('Current Facility Requirements'!F17),"INCOMPLETE",'Current Facility Requirements'!F17))</f>
        <v>n/a</v>
      </c>
    </row>
    <row r="34" spans="3:14" ht="30.6" hidden="1" outlineLevel="1" thickBot="1" x14ac:dyDescent="0.4">
      <c r="C34" s="491"/>
      <c r="D34" s="463"/>
      <c r="E34" s="122" t="s">
        <v>5186</v>
      </c>
      <c r="F34" s="102" t="str">
        <f>IF('Owner Worksheet'!G38="[Select Dropdown] ","INCOMPLETE",'Owner Worksheet'!G38)</f>
        <v>INCOMPLETE</v>
      </c>
      <c r="G34" s="508"/>
      <c r="H34" s="124" t="s">
        <v>5171</v>
      </c>
      <c r="I34" s="131" t="str">
        <f>IF('Owner Worksheet'!G22="[Select Dropdown] ","INCOMPLETE",'Owner Worksheet'!G22)</f>
        <v>INCOMPLETE</v>
      </c>
      <c r="J34" s="491"/>
      <c r="K34" s="494"/>
      <c r="L34" s="257" t="s">
        <v>5252</v>
      </c>
      <c r="M34" s="171" t="str">
        <f>IF(ISBLANK('Current Facility Requirements'!E18),"n/a",'Current Facility Requirements'!E18)</f>
        <v>n/a</v>
      </c>
      <c r="N34" s="174" t="str">
        <f>IF(ISBLANK('Current Facility Requirements'!E18),"n/a",IF(ISBLANK('Current Facility Requirements'!F18),"INCOMPLETE",'Current Facility Requirements'!F18))</f>
        <v>n/a</v>
      </c>
    </row>
    <row r="35" spans="3:14" ht="47.4" hidden="1" customHeight="1" outlineLevel="1" x14ac:dyDescent="0.35">
      <c r="C35" s="491"/>
      <c r="D35" s="459" t="s">
        <v>5354</v>
      </c>
      <c r="E35" s="121" t="s">
        <v>5191</v>
      </c>
      <c r="F35" s="128" t="str">
        <f>IF('Owner Worksheet'!G39="[Select Dropdown]","INCOMPLETE",'Owner Worksheet'!G39)</f>
        <v>INCOMPLETE</v>
      </c>
      <c r="G35" s="508"/>
      <c r="H35" s="124" t="s">
        <v>5172</v>
      </c>
      <c r="I35" s="131" t="str">
        <f>IF('Owner Worksheet'!G23="[Select Dropdown] ","INCOMPLETE",'Owner Worksheet'!G23)</f>
        <v>INCOMPLETE</v>
      </c>
      <c r="J35" s="491"/>
      <c r="K35" s="494"/>
      <c r="L35" s="257" t="s">
        <v>5291</v>
      </c>
      <c r="M35" s="171" t="str">
        <f>IF(ISBLANK('Current Facility Requirements'!E19),"n/a",'Current Facility Requirements'!E19)</f>
        <v>n/a</v>
      </c>
      <c r="N35" s="174" t="str">
        <f>IF(ISBLANK('Current Facility Requirements'!E19),"n/a",IF(ISBLANK('Current Facility Requirements'!F19),"INCOMPLETE",'Current Facility Requirements'!F19))</f>
        <v>n/a</v>
      </c>
    </row>
    <row r="36" spans="3:14" ht="52.2" hidden="1" customHeight="1" outlineLevel="1" thickBot="1" x14ac:dyDescent="0.4">
      <c r="C36" s="492"/>
      <c r="D36" s="463"/>
      <c r="E36" s="122" t="s">
        <v>5192</v>
      </c>
      <c r="F36" s="102" t="str">
        <f>IF('Owner Worksheet'!G40="[Select Dropdown]","INCOMPLETE",'Owner Worksheet'!G40)</f>
        <v>INCOMPLETE</v>
      </c>
      <c r="G36" s="500"/>
      <c r="H36" s="122" t="s">
        <v>5173</v>
      </c>
      <c r="I36" s="134" t="str">
        <f>IF('Owner Worksheet'!G24="[Select Dropdown] ","INCOMPLETE",'Owner Worksheet'!G24)</f>
        <v>INCOMPLETE</v>
      </c>
      <c r="J36" s="492"/>
      <c r="K36" s="509"/>
      <c r="L36" s="259" t="s">
        <v>5292</v>
      </c>
      <c r="M36" s="179" t="str">
        <f>IF(ISBLANK('Current Facility Requirements'!E20),"n/a",'Current Facility Requirements'!E20)</f>
        <v>n/a</v>
      </c>
      <c r="N36" s="175" t="str">
        <f>IF(ISBLANK('Current Facility Requirements'!E20),"n/a",IF(ISBLANK('Current Facility Requirements'!F20),"INCOMPLETE",'Current Facility Requirements'!F20))</f>
        <v>n/a</v>
      </c>
    </row>
    <row r="37" spans="3:14" ht="48.6" customHeight="1" collapsed="1" thickBot="1" x14ac:dyDescent="0.4">
      <c r="C37" s="427" t="s">
        <v>5360</v>
      </c>
      <c r="D37" s="428"/>
      <c r="E37" s="428"/>
      <c r="F37" s="428"/>
      <c r="G37" s="428"/>
      <c r="H37" s="429"/>
      <c r="I37" s="427" t="s">
        <v>5364</v>
      </c>
      <c r="J37" s="428"/>
      <c r="K37" s="428"/>
      <c r="L37" s="428"/>
      <c r="M37" s="428"/>
      <c r="N37" s="429"/>
    </row>
    <row r="38" spans="3:14" ht="18" hidden="1" customHeight="1" outlineLevel="1" thickBot="1" x14ac:dyDescent="0.4">
      <c r="C38" s="496" t="s">
        <v>5517</v>
      </c>
      <c r="D38" s="135" t="s">
        <v>5363</v>
      </c>
      <c r="E38" s="446" t="s">
        <v>5361</v>
      </c>
      <c r="F38" s="447"/>
      <c r="G38" s="150" t="s">
        <v>5335</v>
      </c>
      <c r="H38" s="135" t="s">
        <v>5362</v>
      </c>
      <c r="I38" s="496" t="s">
        <v>5517</v>
      </c>
      <c r="J38" s="135" t="s">
        <v>5363</v>
      </c>
      <c r="K38" s="446" t="s">
        <v>5361</v>
      </c>
      <c r="L38" s="447"/>
      <c r="M38" s="146" t="s">
        <v>5365</v>
      </c>
      <c r="N38" s="135" t="s">
        <v>5362</v>
      </c>
    </row>
    <row r="39" spans="3:14" ht="72" hidden="1" customHeight="1" outlineLevel="1" thickBot="1" x14ac:dyDescent="0.4">
      <c r="C39" s="497"/>
      <c r="D39" s="360" t="s">
        <v>5663</v>
      </c>
      <c r="E39" s="448" t="s">
        <v>5333</v>
      </c>
      <c r="F39" s="514"/>
      <c r="G39" s="147" t="str">
        <f>IF(ISBLANK('Phase 2 IAQ Assessment'!F12),"INCOMPLETE",'Phase 2 IAQ Assessment'!F12)</f>
        <v>INCOMPLETE</v>
      </c>
      <c r="H39" s="118" t="str">
        <f>IF('Phase 2 IAQ Assessment'!G12="[Select Dropdown]","INCOMPLETE",'Phase 2 IAQ Assessment'!G12)</f>
        <v>INCOMPLETE</v>
      </c>
      <c r="I39" s="497"/>
      <c r="J39" s="360" t="s">
        <v>5663</v>
      </c>
      <c r="K39" s="512" t="s">
        <v>5333</v>
      </c>
      <c r="L39" s="513"/>
      <c r="M39" s="147" t="str">
        <f>IF('Phase 2 IAQ Investigation'!E12="INCOMPLETE","INCOMPLETE",IF(OR('Phase 2 IAQ Investigation'!E12="No further investigation required",'Phase 2 IAQ Investigation'!E12="Resolved"),"n/a",IF(AND(OR('Phase 2 IAQ Investigation'!E12="Remediation Required",'Phase 2 IAQ Investigation'!E12="Needs further investigation"),ISBLANK('Phase 2 IAQ Investigation'!F12)),"INCOMPLETE",'Phase 2 IAQ Investigation'!F12)))</f>
        <v>INCOMPLETE</v>
      </c>
      <c r="N39" s="186" t="str">
        <f>IF('Phase 2 IAQ Investigation'!G12="[Select Dropdown]","INCOMPLETE",'Phase 2 IAQ Investigation'!G12)</f>
        <v>INCOMPLETE</v>
      </c>
    </row>
    <row r="40" spans="3:14" ht="72" hidden="1" customHeight="1" outlineLevel="1" x14ac:dyDescent="0.35">
      <c r="C40" s="497"/>
      <c r="D40" s="508" t="s">
        <v>5664</v>
      </c>
      <c r="E40" s="476" t="s">
        <v>5651</v>
      </c>
      <c r="F40" s="477"/>
      <c r="G40" s="147" t="str">
        <f>IF(ISBLANK('Phase 2 IAQ Assessment'!F14),"INCOMPLETE",'Phase 2 IAQ Assessment'!F14)</f>
        <v>INCOMPLETE</v>
      </c>
      <c r="H40" s="118" t="str">
        <f>IF('Phase 2 IAQ Assessment'!G14="[Select Dropdown]","INCOMPLETE",'Phase 2 IAQ Assessment'!G14)</f>
        <v>INCOMPLETE</v>
      </c>
      <c r="I40" s="497"/>
      <c r="J40" s="508" t="s">
        <v>5664</v>
      </c>
      <c r="K40" s="512" t="s">
        <v>5332</v>
      </c>
      <c r="L40" s="513"/>
      <c r="M40" s="147" t="str">
        <f>IF('Phase 2 IAQ Investigation'!E14="INCOMPLETE","INCOMPLETE",IF(OR('Phase 2 IAQ Investigation'!E14="No further investigation required",'Phase 2 IAQ Investigation'!E14="Resolved"),"n/a",IF(AND(OR('Phase 2 IAQ Investigation'!E14="Remediation Required",'Phase 2 IAQ Investigation'!E14="Needs further investigation"),ISBLANK('Phase 2 IAQ Investigation'!F14)),"INCOMPLETE",'Phase 2 IAQ Investigation'!F14)))</f>
        <v>INCOMPLETE</v>
      </c>
      <c r="N40" s="186" t="str">
        <f>IF('Phase 2 IAQ Investigation'!G14="[Select Dropdown]","INCOMPLETE",'Phase 2 IAQ Investigation'!G14)</f>
        <v>INCOMPLETE</v>
      </c>
    </row>
    <row r="41" spans="3:14" ht="72" hidden="1" customHeight="1" outlineLevel="1" x14ac:dyDescent="0.35">
      <c r="C41" s="497"/>
      <c r="D41" s="508"/>
      <c r="E41" s="474" t="s">
        <v>5331</v>
      </c>
      <c r="F41" s="475"/>
      <c r="G41" s="357" t="str">
        <f>IF(ISBLANK('Phase 2 IAQ Assessment'!F15),"INCOMPLETE",'Phase 2 IAQ Assessment'!F15)</f>
        <v>INCOMPLETE</v>
      </c>
      <c r="H41" s="355" t="str">
        <f>IF('Phase 2 IAQ Assessment'!G15="[Select Dropdown]","INCOMPLETE",'Phase 2 IAQ Assessment'!G15)</f>
        <v>INCOMPLETE</v>
      </c>
      <c r="I41" s="497"/>
      <c r="J41" s="508"/>
      <c r="K41" s="474" t="s">
        <v>5331</v>
      </c>
      <c r="L41" s="475"/>
      <c r="M41" s="357" t="str">
        <f>IF('Phase 2 IAQ Investigation'!E15="INCOMPLETE","INCOMPLETE",IF(OR('Phase 2 IAQ Investigation'!E15="No further investigation required",'Phase 2 IAQ Investigation'!E15="Resolved"),"n/a",IF(AND(OR('Phase 2 IAQ Investigation'!E15="Remediation Required",'Phase 2 IAQ Investigation'!E15="Needs further investigation"),ISBLANK('Phase 2 IAQ Investigation'!F15)),"INCOMPLETE",'Phase 2 IAQ Investigation'!F15)))</f>
        <v>INCOMPLETE</v>
      </c>
      <c r="N41" s="359" t="str">
        <f>IF('Phase 2 IAQ Investigation'!G15="[Select Dropdown]","INCOMPLETE",'Phase 2 IAQ Investigation'!G15)</f>
        <v>INCOMPLETE</v>
      </c>
    </row>
    <row r="42" spans="3:14" ht="72" hidden="1" customHeight="1" outlineLevel="1" x14ac:dyDescent="0.35">
      <c r="C42" s="497"/>
      <c r="D42" s="508"/>
      <c r="E42" s="474" t="s">
        <v>5652</v>
      </c>
      <c r="F42" s="475"/>
      <c r="G42" s="357" t="str">
        <f>IF(ISBLANK('Phase 2 IAQ Assessment'!F16),"INCOMPLETE",'Phase 2 IAQ Assessment'!F16)</f>
        <v>INCOMPLETE</v>
      </c>
      <c r="H42" s="355" t="str">
        <f>IF('Phase 2 IAQ Assessment'!G16="[Select Dropdown]","INCOMPLETE",'Phase 2 IAQ Assessment'!G16)</f>
        <v>INCOMPLETE</v>
      </c>
      <c r="I42" s="497"/>
      <c r="J42" s="508"/>
      <c r="K42" s="474" t="s">
        <v>5331</v>
      </c>
      <c r="L42" s="475"/>
      <c r="M42" s="357" t="str">
        <f>IF('Phase 2 IAQ Investigation'!E16="INCOMPLETE","INCOMPLETE",IF(OR('Phase 2 IAQ Investigation'!E16="No further investigation required",'Phase 2 IAQ Investigation'!E16="Resolved"),"n/a",IF(AND(OR('Phase 2 IAQ Investigation'!E16="Remediation Required",'Phase 2 IAQ Investigation'!E16="Needs further investigation"),ISBLANK('Phase 2 IAQ Investigation'!F16)),"INCOMPLETE",'Phase 2 IAQ Investigation'!F16)))</f>
        <v>INCOMPLETE</v>
      </c>
      <c r="N42" s="359" t="str">
        <f>IF('Phase 2 IAQ Investigation'!G16="[Select Dropdown]","INCOMPLETE",'Phase 2 IAQ Investigation'!G16)</f>
        <v>INCOMPLETE</v>
      </c>
    </row>
    <row r="43" spans="3:14" ht="72" hidden="1" customHeight="1" outlineLevel="1" thickBot="1" x14ac:dyDescent="0.4">
      <c r="C43" s="497"/>
      <c r="D43" s="500"/>
      <c r="E43" s="505" t="s">
        <v>5574</v>
      </c>
      <c r="F43" s="506"/>
      <c r="G43" s="356" t="str">
        <f>IF(ISBLANK('Phase 2 IAQ Assessment'!F17),"INCOMPLETE",'Phase 2 IAQ Assessment'!F17)</f>
        <v>INCOMPLETE</v>
      </c>
      <c r="H43" s="354" t="str">
        <f>IF('Phase 2 IAQ Assessment'!G17="[Select Dropdown]","INCOMPLETE",'Phase 2 IAQ Assessment'!G17)</f>
        <v>INCOMPLETE</v>
      </c>
      <c r="I43" s="497"/>
      <c r="J43" s="500"/>
      <c r="K43" s="476" t="s">
        <v>5331</v>
      </c>
      <c r="L43" s="477"/>
      <c r="M43" s="356" t="str">
        <f>IF('Phase 2 IAQ Investigation'!E17="INCOMPLETE","INCOMPLETE",IF(OR('Phase 2 IAQ Investigation'!E17="No further investigation required",'Phase 2 IAQ Investigation'!E17="Resolved"),"n/a",IF(AND(OR('Phase 2 IAQ Investigation'!E17="Remediation Required",'Phase 2 IAQ Investigation'!E17="Needs further investigation"),ISBLANK('Phase 2 IAQ Investigation'!F17)),"INCOMPLETE",'Phase 2 IAQ Investigation'!F17)))</f>
        <v>INCOMPLETE</v>
      </c>
      <c r="N43" s="358" t="str">
        <f>IF('Phase 2 IAQ Investigation'!G17="[Select Dropdown]","INCOMPLETE",'Phase 2 IAQ Investigation'!G17)</f>
        <v>INCOMPLETE</v>
      </c>
    </row>
    <row r="44" spans="3:14" ht="72" hidden="1" customHeight="1" outlineLevel="1" x14ac:dyDescent="0.35">
      <c r="C44" s="497"/>
      <c r="D44" s="499" t="s">
        <v>5665</v>
      </c>
      <c r="E44" s="512" t="s">
        <v>5575</v>
      </c>
      <c r="F44" s="513"/>
      <c r="G44" s="147" t="str">
        <f>IF(ISBLANK('Phase 2 IAQ Assessment'!F19),"INCOMPLETE",'Phase 2 IAQ Assessment'!F19)</f>
        <v>INCOMPLETE</v>
      </c>
      <c r="H44" s="118" t="str">
        <f>IF('Phase 2 IAQ Assessment'!G19="[Select Dropdown]","INCOMPLETE",'Phase 2 IAQ Assessment'!G19)</f>
        <v>INCOMPLETE</v>
      </c>
      <c r="I44" s="497"/>
      <c r="J44" s="499" t="s">
        <v>5665</v>
      </c>
      <c r="K44" s="512" t="s">
        <v>5330</v>
      </c>
      <c r="L44" s="513"/>
      <c r="M44" s="147" t="str">
        <f>IF('Phase 2 IAQ Investigation'!E19="INCOMPLETE","INCOMPLETE",IF(OR('Phase 2 IAQ Investigation'!E19="No further investigation required",'Phase 2 IAQ Investigation'!E19="Resolved"),"n/a",IF(AND(OR('Phase 2 IAQ Investigation'!E19="Remediation Required",'Phase 2 IAQ Investigation'!E19="Needs further investigation"),ISBLANK('Phase 2 IAQ Investigation'!F19)),"INCOMPLETE",'Phase 2 IAQ Investigation'!F19)))</f>
        <v>INCOMPLETE</v>
      </c>
      <c r="N44" s="186" t="str">
        <f>IF('Phase 2 IAQ Investigation'!G19="[Select Dropdown]","INCOMPLETE",'Phase 2 IAQ Investigation'!G19)</f>
        <v>INCOMPLETE</v>
      </c>
    </row>
    <row r="45" spans="3:14" ht="72" hidden="1" customHeight="1" outlineLevel="1" x14ac:dyDescent="0.35">
      <c r="C45" s="497"/>
      <c r="D45" s="508"/>
      <c r="E45" s="474" t="s">
        <v>5329</v>
      </c>
      <c r="F45" s="475"/>
      <c r="G45" s="357" t="str">
        <f>IF(ISBLANK('Phase 2 IAQ Assessment'!F20),"INCOMPLETE",'Phase 2 IAQ Assessment'!F20)</f>
        <v>INCOMPLETE</v>
      </c>
      <c r="H45" s="355" t="str">
        <f>IF('Phase 2 IAQ Assessment'!G20="[Select Dropdown]","INCOMPLETE",'Phase 2 IAQ Assessment'!G20)</f>
        <v>INCOMPLETE</v>
      </c>
      <c r="I45" s="497"/>
      <c r="J45" s="508"/>
      <c r="K45" s="474" t="s">
        <v>5329</v>
      </c>
      <c r="L45" s="475"/>
      <c r="M45" s="357" t="str">
        <f>IF('Phase 2 IAQ Investigation'!E20="INCOMPLETE","INCOMPLETE",IF(OR('Phase 2 IAQ Investigation'!E20="No further investigation required",'Phase 2 IAQ Investigation'!E20="Resolved"),"n/a",IF(AND(OR('Phase 2 IAQ Investigation'!E20="Remediation Required",'Phase 2 IAQ Investigation'!E20="Needs further investigation"),ISBLANK('Phase 2 IAQ Investigation'!F20)),"INCOMPLETE",'Phase 2 IAQ Investigation'!F20)))</f>
        <v>INCOMPLETE</v>
      </c>
      <c r="N45" s="359" t="str">
        <f>IF('Phase 2 IAQ Investigation'!G20="[Select Dropdown]","INCOMPLETE",'Phase 2 IAQ Investigation'!G20)</f>
        <v>INCOMPLETE</v>
      </c>
    </row>
    <row r="46" spans="3:14" ht="72" hidden="1" customHeight="1" outlineLevel="1" thickBot="1" x14ac:dyDescent="0.4">
      <c r="C46" s="497"/>
      <c r="D46" s="500"/>
      <c r="E46" s="505" t="s">
        <v>5328</v>
      </c>
      <c r="F46" s="506"/>
      <c r="G46" s="361" t="str">
        <f>IF(ISBLANK('Phase 2 IAQ Assessment'!F21),"INCOMPLETE",'Phase 2 IAQ Assessment'!F21)</f>
        <v>INCOMPLETE</v>
      </c>
      <c r="H46" s="362" t="str">
        <f>IF('Phase 2 IAQ Assessment'!G21="[Select Dropdown]","INCOMPLETE",'Phase 2 IAQ Assessment'!G21)</f>
        <v>INCOMPLETE</v>
      </c>
      <c r="I46" s="497"/>
      <c r="J46" s="500"/>
      <c r="K46" s="515" t="s">
        <v>5328</v>
      </c>
      <c r="L46" s="516"/>
      <c r="M46" s="361" t="str">
        <f>IF('Phase 2 IAQ Investigation'!E21="INCOMPLETE","INCOMPLETE",IF(OR('Phase 2 IAQ Investigation'!E21="No further investigation required",'Phase 2 IAQ Investigation'!E21="Resolved"),"n/a",IF(AND(OR('Phase 2 IAQ Investigation'!E21="Remediation Required",'Phase 2 IAQ Investigation'!E21="Needs further investigation"),ISBLANK('Phase 2 IAQ Investigation'!F21)),"INCOMPLETE",'Phase 2 IAQ Investigation'!F21)))</f>
        <v>INCOMPLETE</v>
      </c>
      <c r="N46" s="363" t="str">
        <f>IF('Phase 2 IAQ Investigation'!G21="[Select Dropdown]","INCOMPLETE",'Phase 2 IAQ Investigation'!G21)</f>
        <v>INCOMPLETE</v>
      </c>
    </row>
    <row r="47" spans="3:14" ht="72" hidden="1" customHeight="1" outlineLevel="1" x14ac:dyDescent="0.35">
      <c r="C47" s="497"/>
      <c r="D47" s="499" t="s">
        <v>5666</v>
      </c>
      <c r="E47" s="512" t="s">
        <v>5583</v>
      </c>
      <c r="F47" s="513"/>
      <c r="G47" s="147" t="str">
        <f>IF(ISBLANK('Phase 2 IAQ Assessment'!F23),"INCOMPLETE",'Phase 2 IAQ Assessment'!F23)</f>
        <v>INCOMPLETE</v>
      </c>
      <c r="H47" s="118" t="str">
        <f>IF('Phase 2 IAQ Assessment'!G23="[Select Dropdown]","INCOMPLETE",'Phase 2 IAQ Assessment'!G23)</f>
        <v>INCOMPLETE</v>
      </c>
      <c r="I47" s="497"/>
      <c r="J47" s="350"/>
      <c r="K47" s="476" t="s">
        <v>5326</v>
      </c>
      <c r="L47" s="477"/>
      <c r="M47" s="356" t="str">
        <f>IF('Phase 2 IAQ Investigation'!E23="INCOMPLETE","INCOMPLETE",IF(OR('Phase 2 IAQ Investigation'!E23="No further investigation required",'Phase 2 IAQ Investigation'!E23="Resolved"),"n/a",IF(AND(OR('Phase 2 IAQ Investigation'!E23="Remediation Required",'Phase 2 IAQ Investigation'!E23="Needs further investigation"),ISBLANK('Phase 2 IAQ Investigation'!F23)),"INCOMPLETE",'Phase 2 IAQ Investigation'!F23)))</f>
        <v>INCOMPLETE</v>
      </c>
      <c r="N47" s="358" t="str">
        <f>IF('Phase 2 IAQ Investigation'!G23="[Select Dropdown]","INCOMPLETE",'Phase 2 IAQ Investigation'!G23)</f>
        <v>INCOMPLETE</v>
      </c>
    </row>
    <row r="48" spans="3:14" ht="72" hidden="1" customHeight="1" outlineLevel="1" x14ac:dyDescent="0.35">
      <c r="C48" s="497"/>
      <c r="D48" s="508"/>
      <c r="E48" s="476" t="s">
        <v>5576</v>
      </c>
      <c r="F48" s="477"/>
      <c r="G48" s="357" t="str">
        <f>IF(ISBLANK('Phase 2 IAQ Assessment'!F24),"INCOMPLETE",'Phase 2 IAQ Assessment'!F24)</f>
        <v>INCOMPLETE</v>
      </c>
      <c r="H48" s="355" t="str">
        <f>IF('Phase 2 IAQ Assessment'!G24="[Select Dropdown]","INCOMPLETE",'Phase 2 IAQ Assessment'!G24)</f>
        <v>INCOMPLETE</v>
      </c>
      <c r="I48" s="497"/>
      <c r="J48" s="508" t="s">
        <v>5666</v>
      </c>
      <c r="K48" s="476" t="s">
        <v>5327</v>
      </c>
      <c r="L48" s="477"/>
      <c r="M48" s="356" t="str">
        <f>IF('Phase 2 IAQ Investigation'!E24="INCOMPLETE","INCOMPLETE",IF(OR('Phase 2 IAQ Investigation'!E24="No further investigation required",'Phase 2 IAQ Investigation'!E24="Resolved"),"n/a",IF(AND(OR('Phase 2 IAQ Investigation'!E24="Remediation Required",'Phase 2 IAQ Investigation'!E24="Needs further investigation"),ISBLANK('Phase 2 IAQ Investigation'!F24)),"INCOMPLETE",'Phase 2 IAQ Investigation'!F24)))</f>
        <v>INCOMPLETE</v>
      </c>
      <c r="N48" s="358" t="str">
        <f>IF('Phase 2 IAQ Investigation'!G24="[Select Dropdown]","INCOMPLETE",'Phase 2 IAQ Investigation'!G24)</f>
        <v>INCOMPLETE</v>
      </c>
    </row>
    <row r="49" spans="3:14" ht="88.2" hidden="1" customHeight="1" outlineLevel="1" thickBot="1" x14ac:dyDescent="0.4">
      <c r="C49" s="497"/>
      <c r="D49" s="500"/>
      <c r="E49" s="505" t="s">
        <v>5577</v>
      </c>
      <c r="F49" s="506"/>
      <c r="G49" s="361" t="str">
        <f>IF(ISBLANK('Phase 2 IAQ Assessment'!F25),"INCOMPLETE",'Phase 2 IAQ Assessment'!F25)</f>
        <v>INCOMPLETE</v>
      </c>
      <c r="H49" s="362" t="str">
        <f>IF('Phase 2 IAQ Assessment'!G25="[Select Dropdown]","INCOMPLETE",'Phase 2 IAQ Assessment'!G25)</f>
        <v>INCOMPLETE</v>
      </c>
      <c r="I49" s="497"/>
      <c r="J49" s="517"/>
      <c r="K49" s="476" t="s">
        <v>5326</v>
      </c>
      <c r="L49" s="477"/>
      <c r="M49" s="356" t="str">
        <f>IF('Phase 2 IAQ Investigation'!E25="INCOMPLETE","INCOMPLETE",IF(OR('Phase 2 IAQ Investigation'!E25="No further investigation required",'Phase 2 IAQ Investigation'!E25="Resolved"),"n/a",IF(AND(OR('Phase 2 IAQ Investigation'!E25="Remediation Required",'Phase 2 IAQ Investigation'!E25="Needs further investigation"),ISBLANK('Phase 2 IAQ Investigation'!F25)),"INCOMPLETE",'Phase 2 IAQ Investigation'!F25)))</f>
        <v>INCOMPLETE</v>
      </c>
      <c r="N49" s="358" t="str">
        <f>IF('Phase 2 IAQ Investigation'!G25="[Select Dropdown]","INCOMPLETE",'Phase 2 IAQ Investigation'!G25)</f>
        <v>INCOMPLETE</v>
      </c>
    </row>
    <row r="50" spans="3:14" ht="72" hidden="1" customHeight="1" outlineLevel="1" x14ac:dyDescent="0.35">
      <c r="C50" s="497"/>
      <c r="D50" s="499" t="s">
        <v>5667</v>
      </c>
      <c r="E50" s="512" t="s">
        <v>5578</v>
      </c>
      <c r="F50" s="513"/>
      <c r="G50" s="147" t="str">
        <f>IF(ISBLANK('Phase 2 IAQ Assessment'!F27),"INCOMPLETE",'Phase 2 IAQ Assessment'!F27)</f>
        <v>INCOMPLETE</v>
      </c>
      <c r="H50" s="118" t="str">
        <f>IF('Phase 2 IAQ Assessment'!G27="[Select Dropdown]","INCOMPLETE",'Phase 2 IAQ Assessment'!G27)</f>
        <v>INCOMPLETE</v>
      </c>
      <c r="I50" s="497"/>
      <c r="J50" s="499" t="s">
        <v>5667</v>
      </c>
      <c r="K50" s="512" t="s">
        <v>5578</v>
      </c>
      <c r="L50" s="513"/>
      <c r="M50" s="147" t="str">
        <f>IF('Phase 2 IAQ Investigation'!E27="INCOMPLETE","INCOMPLETE",IF(OR('Phase 2 IAQ Investigation'!E27="No further investigation required",'Phase 2 IAQ Investigation'!E27="Resolved"),"n/a",IF(AND(OR('Phase 2 IAQ Investigation'!E27="Remediation Required",'Phase 2 IAQ Investigation'!E27="Needs further investigation"),ISBLANK('Phase 2 IAQ Investigation'!F27)),"INCOMPLETE",'Phase 2 IAQ Investigation'!F27)))</f>
        <v>INCOMPLETE</v>
      </c>
      <c r="N50" s="186" t="str">
        <f>IF('Phase 2 IAQ Investigation'!G27="[Select Dropdown]","INCOMPLETE",'Phase 2 IAQ Investigation'!G27)</f>
        <v>INCOMPLETE</v>
      </c>
    </row>
    <row r="51" spans="3:14" ht="72" hidden="1" customHeight="1" outlineLevel="1" x14ac:dyDescent="0.35">
      <c r="C51" s="497"/>
      <c r="D51" s="508"/>
      <c r="E51" s="474" t="s">
        <v>5579</v>
      </c>
      <c r="F51" s="475"/>
      <c r="G51" s="357" t="str">
        <f>IF(ISBLANK('Phase 2 IAQ Assessment'!F28),"INCOMPLETE",'Phase 2 IAQ Assessment'!F28)</f>
        <v>INCOMPLETE</v>
      </c>
      <c r="H51" s="355" t="str">
        <f>IF('Phase 2 IAQ Assessment'!G28="[Select Dropdown]","INCOMPLETE",'Phase 2 IAQ Assessment'!G28)</f>
        <v>INCOMPLETE</v>
      </c>
      <c r="I51" s="497"/>
      <c r="J51" s="508"/>
      <c r="K51" s="474" t="s">
        <v>5579</v>
      </c>
      <c r="L51" s="475"/>
      <c r="M51" s="357" t="str">
        <f>IF('Phase 2 IAQ Investigation'!E28="INCOMPLETE","INCOMPLETE",IF(OR('Phase 2 IAQ Investigation'!E28="No further investigation required",'Phase 2 IAQ Investigation'!E28="Resolved"),"n/a",IF(AND(OR('Phase 2 IAQ Investigation'!E28="Remediation Required",'Phase 2 IAQ Investigation'!E28="Needs further investigation"),ISBLANK('Phase 2 IAQ Investigation'!F28)),"INCOMPLETE",'Phase 2 IAQ Investigation'!F28)))</f>
        <v>INCOMPLETE</v>
      </c>
      <c r="N51" s="359" t="str">
        <f>IF('Phase 2 IAQ Investigation'!G28="[Select Dropdown]","INCOMPLETE",'Phase 2 IAQ Investigation'!G28)</f>
        <v>INCOMPLETE</v>
      </c>
    </row>
    <row r="52" spans="3:14" ht="72" hidden="1" customHeight="1" outlineLevel="1" x14ac:dyDescent="0.35">
      <c r="C52" s="497"/>
      <c r="D52" s="508"/>
      <c r="E52" s="474" t="s">
        <v>5580</v>
      </c>
      <c r="F52" s="475"/>
      <c r="G52" s="357" t="str">
        <f>IF(ISBLANK('Phase 2 IAQ Assessment'!F29),"INCOMPLETE",'Phase 2 IAQ Assessment'!F29)</f>
        <v>INCOMPLETE</v>
      </c>
      <c r="H52" s="355" t="str">
        <f>IF('Phase 2 IAQ Assessment'!G29="[Select Dropdown]","INCOMPLETE",'Phase 2 IAQ Assessment'!G29)</f>
        <v>INCOMPLETE</v>
      </c>
      <c r="I52" s="497"/>
      <c r="J52" s="508"/>
      <c r="K52" s="474" t="s">
        <v>5580</v>
      </c>
      <c r="L52" s="475"/>
      <c r="M52" s="357" t="str">
        <f>IF('Phase 2 IAQ Investigation'!E29="INCOMPLETE","INCOMPLETE",IF(OR('Phase 2 IAQ Investigation'!E29="No further investigation required",'Phase 2 IAQ Investigation'!E29="Resolved"),"n/a",IF(AND(OR('Phase 2 IAQ Investigation'!E29="Remediation Required",'Phase 2 IAQ Investigation'!E29="Needs further investigation"),ISBLANK('Phase 2 IAQ Investigation'!F29)),"INCOMPLETE",'Phase 2 IAQ Investigation'!F29)))</f>
        <v>INCOMPLETE</v>
      </c>
      <c r="N52" s="359" t="str">
        <f>IF('Phase 2 IAQ Investigation'!G29="[Select Dropdown]","INCOMPLETE",'Phase 2 IAQ Investigation'!G29)</f>
        <v>INCOMPLETE</v>
      </c>
    </row>
    <row r="53" spans="3:14" ht="72" hidden="1" customHeight="1" outlineLevel="1" x14ac:dyDescent="0.35">
      <c r="C53" s="497"/>
      <c r="D53" s="508"/>
      <c r="E53" s="474" t="s">
        <v>5582</v>
      </c>
      <c r="F53" s="475"/>
      <c r="G53" s="357" t="str">
        <f>IF(ISBLANK('Phase 2 IAQ Assessment'!F30),"INCOMPLETE",'Phase 2 IAQ Assessment'!F30)</f>
        <v>INCOMPLETE</v>
      </c>
      <c r="H53" s="355" t="str">
        <f>IF('Phase 2 IAQ Assessment'!G30="[Select Dropdown]","INCOMPLETE",'Phase 2 IAQ Assessment'!G30)</f>
        <v>INCOMPLETE</v>
      </c>
      <c r="I53" s="497"/>
      <c r="J53" s="508"/>
      <c r="K53" s="474" t="s">
        <v>5582</v>
      </c>
      <c r="L53" s="475"/>
      <c r="M53" s="357" t="str">
        <f>IF('Phase 2 IAQ Investigation'!E30="INCOMPLETE","INCOMPLETE",IF(OR('Phase 2 IAQ Investigation'!E30="No further investigation required",'Phase 2 IAQ Investigation'!E30="Resolved"),"n/a",IF(AND(OR('Phase 2 IAQ Investigation'!E30="Remediation Required",'Phase 2 IAQ Investigation'!E30="Needs further investigation"),ISBLANK('Phase 2 IAQ Investigation'!F30)),"INCOMPLETE",'Phase 2 IAQ Investigation'!F30)))</f>
        <v>INCOMPLETE</v>
      </c>
      <c r="N53" s="359" t="str">
        <f>IF('Phase 2 IAQ Investigation'!G30="[Select Dropdown]","INCOMPLETE",'Phase 2 IAQ Investigation'!G30)</f>
        <v>INCOMPLETE</v>
      </c>
    </row>
    <row r="54" spans="3:14" ht="72" hidden="1" customHeight="1" outlineLevel="1" thickBot="1" x14ac:dyDescent="0.4">
      <c r="C54" s="497"/>
      <c r="D54" s="500"/>
      <c r="E54" s="505" t="s">
        <v>5581</v>
      </c>
      <c r="F54" s="506"/>
      <c r="G54" s="356" t="str">
        <f>IF(ISBLANK('Phase 2 IAQ Assessment'!F31),"INCOMPLETE",'Phase 2 IAQ Assessment'!F31)</f>
        <v>INCOMPLETE</v>
      </c>
      <c r="H54" s="354" t="str">
        <f>IF('Phase 2 IAQ Assessment'!G31="[Select Dropdown]","INCOMPLETE",'Phase 2 IAQ Assessment'!G31)</f>
        <v>INCOMPLETE</v>
      </c>
      <c r="I54" s="497"/>
      <c r="J54" s="500"/>
      <c r="K54" s="505" t="s">
        <v>5581</v>
      </c>
      <c r="L54" s="506"/>
      <c r="M54" s="356" t="str">
        <f>IF('Phase 2 IAQ Investigation'!E31="INCOMPLETE","INCOMPLETE",IF(OR('Phase 2 IAQ Investigation'!E31="No further investigation required",'Phase 2 IAQ Investigation'!E31="Resolved"),"n/a",IF(AND(OR('Phase 2 IAQ Investigation'!E31="Remediation Required",'Phase 2 IAQ Investigation'!E31="Needs further investigation"),ISBLANK('Phase 2 IAQ Investigation'!F31)),"INCOMPLETE",'Phase 2 IAQ Investigation'!F31)))</f>
        <v>INCOMPLETE</v>
      </c>
      <c r="N54" s="358" t="str">
        <f>IF('Phase 2 IAQ Investigation'!G31="[Select Dropdown]","INCOMPLETE",'Phase 2 IAQ Investigation'!G31)</f>
        <v>INCOMPLETE</v>
      </c>
    </row>
    <row r="55" spans="3:14" ht="72" hidden="1" customHeight="1" outlineLevel="1" x14ac:dyDescent="0.35">
      <c r="C55" s="497"/>
      <c r="D55" s="508" t="s">
        <v>5668</v>
      </c>
      <c r="E55" s="476" t="s">
        <v>5584</v>
      </c>
      <c r="F55" s="477"/>
      <c r="G55" s="147" t="str">
        <f>IF(ISBLANK('Phase 2 IAQ Assessment'!F33),"INCOMPLETE",'Phase 2 IAQ Assessment'!F33)</f>
        <v>INCOMPLETE</v>
      </c>
      <c r="H55" s="118" t="str">
        <f>IF('Phase 2 IAQ Assessment'!G33="[Select Dropdown]","INCOMPLETE",'Phase 2 IAQ Assessment'!G33)</f>
        <v>INCOMPLETE</v>
      </c>
      <c r="I55" s="497"/>
      <c r="J55" s="508" t="s">
        <v>5668</v>
      </c>
      <c r="K55" s="476" t="s">
        <v>5584</v>
      </c>
      <c r="L55" s="477"/>
      <c r="M55" s="147" t="str">
        <f>IF('Phase 2 IAQ Investigation'!E33="INCOMPLETE","INCOMPLETE",IF(OR('Phase 2 IAQ Investigation'!E33="No further investigation required",'Phase 2 IAQ Investigation'!E33="Resolved"),"n/a",IF(AND(OR('Phase 2 IAQ Investigation'!E33="Remediation Required",'Phase 2 IAQ Investigation'!E33="Needs further investigation"),ISBLANK('Phase 2 IAQ Investigation'!F33)),"INCOMPLETE",'Phase 2 IAQ Investigation'!F33)))</f>
        <v>INCOMPLETE</v>
      </c>
      <c r="N55" s="186" t="str">
        <f>IF('Phase 2 IAQ Investigation'!G33="[Select Dropdown]","INCOMPLETE",'Phase 2 IAQ Investigation'!G33)</f>
        <v>INCOMPLETE</v>
      </c>
    </row>
    <row r="56" spans="3:14" ht="72" hidden="1" customHeight="1" outlineLevel="1" thickBot="1" x14ac:dyDescent="0.4">
      <c r="C56" s="497"/>
      <c r="D56" s="517"/>
      <c r="E56" s="474" t="s">
        <v>5585</v>
      </c>
      <c r="F56" s="475"/>
      <c r="G56" s="356" t="str">
        <f>IF(ISBLANK('Phase 2 IAQ Assessment'!F34),"INCOMPLETE",'Phase 2 IAQ Assessment'!F34)</f>
        <v>INCOMPLETE</v>
      </c>
      <c r="H56" s="354" t="str">
        <f>IF('Phase 2 IAQ Assessment'!G34="[Select Dropdown]","INCOMPLETE",'Phase 2 IAQ Assessment'!G34)</f>
        <v>INCOMPLETE</v>
      </c>
      <c r="I56" s="497"/>
      <c r="J56" s="517"/>
      <c r="K56" s="474" t="s">
        <v>5585</v>
      </c>
      <c r="L56" s="475"/>
      <c r="M56" s="356" t="str">
        <f>IF('Phase 2 IAQ Investigation'!E34="INCOMPLETE","INCOMPLETE",IF(OR('Phase 2 IAQ Investigation'!E34="No further investigation required",'Phase 2 IAQ Investigation'!E34="Resolved"),"n/a",IF(AND(OR('Phase 2 IAQ Investigation'!E34="Remediation Required",'Phase 2 IAQ Investigation'!E34="Needs further investigation"),ISBLANK('Phase 2 IAQ Investigation'!F34)),"INCOMPLETE",'Phase 2 IAQ Investigation'!F34)))</f>
        <v>INCOMPLETE</v>
      </c>
      <c r="N56" s="358" t="str">
        <f>IF('Phase 2 IAQ Investigation'!G34="[Select Dropdown]","INCOMPLETE",'Phase 2 IAQ Investigation'!G34)</f>
        <v>INCOMPLETE</v>
      </c>
    </row>
    <row r="57" spans="3:14" ht="72" hidden="1" customHeight="1" outlineLevel="1" x14ac:dyDescent="0.35">
      <c r="C57" s="497"/>
      <c r="D57" s="507" t="s">
        <v>5669</v>
      </c>
      <c r="E57" s="474" t="s">
        <v>5586</v>
      </c>
      <c r="F57" s="475"/>
      <c r="G57" s="147" t="str">
        <f>IF(ISBLANK('Phase 2 IAQ Assessment'!F36),"INCOMPLETE",'Phase 2 IAQ Assessment'!F36)</f>
        <v>INCOMPLETE</v>
      </c>
      <c r="H57" s="118" t="str">
        <f>IF('Phase 2 IAQ Assessment'!G36="[Select Dropdown]","INCOMPLETE",'Phase 2 IAQ Assessment'!G36)</f>
        <v>INCOMPLETE</v>
      </c>
      <c r="I57" s="497"/>
      <c r="J57" s="507" t="s">
        <v>5669</v>
      </c>
      <c r="K57" s="474" t="s">
        <v>5586</v>
      </c>
      <c r="L57" s="475"/>
      <c r="M57" s="147" t="str">
        <f>IF('Phase 2 IAQ Investigation'!E36="INCOMPLETE","INCOMPLETE",IF(OR('Phase 2 IAQ Investigation'!E36="No further investigation required",'Phase 2 IAQ Investigation'!E36="Resolved"),"n/a",IF(AND(OR('Phase 2 IAQ Investigation'!E36="Remediation Required",'Phase 2 IAQ Investigation'!E36="Needs further investigation"),ISBLANK('Phase 2 IAQ Investigation'!F36)),"INCOMPLETE",'Phase 2 IAQ Investigation'!F36)))</f>
        <v>INCOMPLETE</v>
      </c>
      <c r="N57" s="186" t="str">
        <f>IF('Phase 2 IAQ Investigation'!G36="[Select Dropdown]","INCOMPLETE",'Phase 2 IAQ Investigation'!G36)</f>
        <v>INCOMPLETE</v>
      </c>
    </row>
    <row r="58" spans="3:14" ht="72" hidden="1" customHeight="1" outlineLevel="1" x14ac:dyDescent="0.35">
      <c r="C58" s="497"/>
      <c r="D58" s="508"/>
      <c r="E58" s="474" t="s">
        <v>5683</v>
      </c>
      <c r="F58" s="475"/>
      <c r="G58" s="357" t="str">
        <f>IF(ISBLANK('Phase 2 IAQ Assessment'!F37),"INCOMPLETE",'Phase 2 IAQ Assessment'!F37)</f>
        <v>INCOMPLETE</v>
      </c>
      <c r="H58" s="355" t="str">
        <f>IF('Phase 2 IAQ Assessment'!G37="[Select Dropdown]","INCOMPLETE",'Phase 2 IAQ Assessment'!G37)</f>
        <v>INCOMPLETE</v>
      </c>
      <c r="I58" s="497"/>
      <c r="J58" s="508"/>
      <c r="K58" s="474" t="s">
        <v>5683</v>
      </c>
      <c r="L58" s="475"/>
      <c r="M58" s="357" t="str">
        <f>IF('Phase 2 IAQ Investigation'!E37="INCOMPLETE","INCOMPLETE",IF(OR('Phase 2 IAQ Investigation'!E37="No further investigation required",'Phase 2 IAQ Investigation'!E37="Resolved"),"n/a",IF(AND(OR('Phase 2 IAQ Investigation'!E37="Remediation Required",'Phase 2 IAQ Investigation'!E37="Needs further investigation"),ISBLANK('Phase 2 IAQ Investigation'!F37)),"INCOMPLETE",'Phase 2 IAQ Investigation'!F37)))</f>
        <v>INCOMPLETE</v>
      </c>
      <c r="N58" s="359" t="str">
        <f>IF('Phase 2 IAQ Investigation'!G37="[Select Dropdown]","INCOMPLETE",'Phase 2 IAQ Investigation'!G37)</f>
        <v>INCOMPLETE</v>
      </c>
    </row>
    <row r="59" spans="3:14" ht="72" hidden="1" customHeight="1" outlineLevel="1" x14ac:dyDescent="0.35">
      <c r="C59" s="497"/>
      <c r="D59" s="508"/>
      <c r="E59" s="474" t="s">
        <v>5684</v>
      </c>
      <c r="F59" s="475"/>
      <c r="G59" s="357" t="str">
        <f>IF(ISBLANK('Phase 2 IAQ Assessment'!F38),"INCOMPLETE",'Phase 2 IAQ Assessment'!F38)</f>
        <v>INCOMPLETE</v>
      </c>
      <c r="H59" s="355" t="str">
        <f>IF('Phase 2 IAQ Assessment'!G38="[Select Dropdown]","INCOMPLETE",'Phase 2 IAQ Assessment'!G38)</f>
        <v>INCOMPLETE</v>
      </c>
      <c r="I59" s="497"/>
      <c r="J59" s="508"/>
      <c r="K59" s="474" t="s">
        <v>5684</v>
      </c>
      <c r="L59" s="475"/>
      <c r="M59" s="357" t="str">
        <f>IF('Phase 2 IAQ Investigation'!E38="INCOMPLETE","INCOMPLETE",IF(OR('Phase 2 IAQ Investigation'!E38="No further investigation required",'Phase 2 IAQ Investigation'!E38="Resolved"),"n/a",IF(AND(OR('Phase 2 IAQ Investigation'!E38="Remediation Required",'Phase 2 IAQ Investigation'!E38="Needs further investigation"),ISBLANK('Phase 2 IAQ Investigation'!F38)),"INCOMPLETE",'Phase 2 IAQ Investigation'!F38)))</f>
        <v>INCOMPLETE</v>
      </c>
      <c r="N59" s="359" t="str">
        <f>IF('Phase 2 IAQ Investigation'!G38="[Select Dropdown]","INCOMPLETE",'Phase 2 IAQ Investigation'!G38)</f>
        <v>INCOMPLETE</v>
      </c>
    </row>
    <row r="60" spans="3:14" ht="72" hidden="1" customHeight="1" outlineLevel="1" thickBot="1" x14ac:dyDescent="0.4">
      <c r="C60" s="497"/>
      <c r="D60" s="517"/>
      <c r="E60" s="474" t="s">
        <v>5589</v>
      </c>
      <c r="F60" s="475"/>
      <c r="G60" s="356" t="str">
        <f>IF(ISBLANK('Phase 2 IAQ Assessment'!F39),"INCOMPLETE",'Phase 2 IAQ Assessment'!F39)</f>
        <v>INCOMPLETE</v>
      </c>
      <c r="H60" s="354" t="str">
        <f>IF('Phase 2 IAQ Assessment'!G39="[Select Dropdown]","INCOMPLETE",'Phase 2 IAQ Assessment'!G39)</f>
        <v>INCOMPLETE</v>
      </c>
      <c r="I60" s="497"/>
      <c r="J60" s="517"/>
      <c r="K60" s="474" t="s">
        <v>5589</v>
      </c>
      <c r="L60" s="475"/>
      <c r="M60" s="356" t="str">
        <f>IF('Phase 2 IAQ Investigation'!E39="INCOMPLETE","INCOMPLETE",IF(OR('Phase 2 IAQ Investigation'!E39="No further investigation required",'Phase 2 IAQ Investigation'!E39="Resolved"),"n/a",IF(AND(OR('Phase 2 IAQ Investigation'!E39="Remediation Required",'Phase 2 IAQ Investigation'!E39="Needs further investigation"),ISBLANK('Phase 2 IAQ Investigation'!F39)),"INCOMPLETE",'Phase 2 IAQ Investigation'!F39)))</f>
        <v>INCOMPLETE</v>
      </c>
      <c r="N60" s="358" t="str">
        <f>IF('Phase 2 IAQ Investigation'!G39="[Select Dropdown]","INCOMPLETE",'Phase 2 IAQ Investigation'!G39)</f>
        <v>INCOMPLETE</v>
      </c>
    </row>
    <row r="61" spans="3:14" ht="72" hidden="1" customHeight="1" outlineLevel="1" x14ac:dyDescent="0.35">
      <c r="C61" s="497"/>
      <c r="D61" s="507" t="s">
        <v>5670</v>
      </c>
      <c r="E61" s="474" t="s">
        <v>5591</v>
      </c>
      <c r="F61" s="475"/>
      <c r="G61" s="147" t="str">
        <f>IF(ISBLANK('Phase 2 IAQ Assessment'!F41),"INCOMPLETE",'Phase 2 IAQ Assessment'!F41)</f>
        <v>INCOMPLETE</v>
      </c>
      <c r="H61" s="118" t="str">
        <f>IF('Phase 2 IAQ Assessment'!G41="[Select Dropdown]","INCOMPLETE",'Phase 2 IAQ Assessment'!G41)</f>
        <v>INCOMPLETE</v>
      </c>
      <c r="I61" s="497"/>
      <c r="J61" s="507" t="s">
        <v>5670</v>
      </c>
      <c r="K61" s="474" t="s">
        <v>5591</v>
      </c>
      <c r="L61" s="475"/>
      <c r="M61" s="147" t="str">
        <f>IF('Phase 2 IAQ Investigation'!E41="INCOMPLETE","INCOMPLETE",IF(OR('Phase 2 IAQ Investigation'!E41="No further investigation required",'Phase 2 IAQ Investigation'!E41="Resolved"),"n/a",IF(AND(OR('Phase 2 IAQ Investigation'!E41="Remediation Required",'Phase 2 IAQ Investigation'!E41="Needs further investigation"),ISBLANK('Phase 2 IAQ Investigation'!F41)),"INCOMPLETE",'Phase 2 IAQ Investigation'!F41)))</f>
        <v>INCOMPLETE</v>
      </c>
      <c r="N61" s="186" t="str">
        <f>IF('Phase 2 IAQ Investigation'!G41="[Select Dropdown]","INCOMPLETE",'Phase 2 IAQ Investigation'!G41)</f>
        <v>INCOMPLETE</v>
      </c>
    </row>
    <row r="62" spans="3:14" ht="72" hidden="1" customHeight="1" outlineLevel="1" thickBot="1" x14ac:dyDescent="0.4">
      <c r="C62" s="497"/>
      <c r="D62" s="508"/>
      <c r="E62" s="474" t="s">
        <v>5592</v>
      </c>
      <c r="F62" s="475"/>
      <c r="G62" s="356" t="str">
        <f>IF(ISBLANK('Phase 2 IAQ Assessment'!F42),"INCOMPLETE",'Phase 2 IAQ Assessment'!F42)</f>
        <v>INCOMPLETE</v>
      </c>
      <c r="H62" s="354" t="str">
        <f>IF('Phase 2 IAQ Assessment'!G42="[Select Dropdown]","INCOMPLETE",'Phase 2 IAQ Assessment'!G42)</f>
        <v>INCOMPLETE</v>
      </c>
      <c r="I62" s="497"/>
      <c r="J62" s="508"/>
      <c r="K62" s="474" t="s">
        <v>5592</v>
      </c>
      <c r="L62" s="475"/>
      <c r="M62" s="356" t="str">
        <f>IF('Phase 2 IAQ Investigation'!E42="INCOMPLETE","INCOMPLETE",IF(OR('Phase 2 IAQ Investigation'!E42="No further investigation required",'Phase 2 IAQ Investigation'!E42="Resolved"),"n/a",IF(AND(OR('Phase 2 IAQ Investigation'!E42="Remediation Required",'Phase 2 IAQ Investigation'!E42="Needs further investigation"),ISBLANK('Phase 2 IAQ Investigation'!F42)),"INCOMPLETE",'Phase 2 IAQ Investigation'!F42)))</f>
        <v>INCOMPLETE</v>
      </c>
      <c r="N62" s="358" t="str">
        <f>IF('Phase 2 IAQ Investigation'!G42="[Select Dropdown]","INCOMPLETE",'Phase 2 IAQ Investigation'!G42)</f>
        <v>INCOMPLETE</v>
      </c>
    </row>
    <row r="63" spans="3:14" ht="72" hidden="1" customHeight="1" outlineLevel="1" x14ac:dyDescent="0.35">
      <c r="C63" s="497"/>
      <c r="D63" s="507" t="s">
        <v>5671</v>
      </c>
      <c r="E63" s="474" t="s">
        <v>5593</v>
      </c>
      <c r="F63" s="475"/>
      <c r="G63" s="364" t="str">
        <f>IF(ISBLANK('Phase 2 IAQ Assessment'!F44),"INCOMPLETE",'Phase 2 IAQ Assessment'!F44)</f>
        <v>INCOMPLETE</v>
      </c>
      <c r="H63" s="118" t="str">
        <f>IF('Phase 2 IAQ Assessment'!G44="[Select Dropdown]","INCOMPLETE",'Phase 2 IAQ Assessment'!G44)</f>
        <v>INCOMPLETE</v>
      </c>
      <c r="I63" s="497"/>
      <c r="J63" s="507" t="s">
        <v>5671</v>
      </c>
      <c r="K63" s="474" t="s">
        <v>5593</v>
      </c>
      <c r="L63" s="475"/>
      <c r="M63" s="147" t="str">
        <f>IF('Phase 2 IAQ Investigation'!E44="INCOMPLETE","INCOMPLETE",IF(OR('Phase 2 IAQ Investigation'!E44="No further investigation required",'Phase 2 IAQ Investigation'!E44="Resolved"),"n/a",IF(AND(OR('Phase 2 IAQ Investigation'!E44="Remediation Required",'Phase 2 IAQ Investigation'!E44="Needs further investigation"),ISBLANK('Phase 2 IAQ Investigation'!F44)),"INCOMPLETE",'Phase 2 IAQ Investigation'!F44)))</f>
        <v>INCOMPLETE</v>
      </c>
      <c r="N63" s="186" t="str">
        <f>IF('Phase 2 IAQ Investigation'!G44="[Select Dropdown]","INCOMPLETE",'Phase 2 IAQ Investigation'!G44)</f>
        <v>INCOMPLETE</v>
      </c>
    </row>
    <row r="64" spans="3:14" ht="72" hidden="1" customHeight="1" outlineLevel="1" x14ac:dyDescent="0.35">
      <c r="C64" s="497"/>
      <c r="D64" s="508"/>
      <c r="E64" s="474" t="s">
        <v>5594</v>
      </c>
      <c r="F64" s="475"/>
      <c r="G64" s="365" t="str">
        <f>IF(ISBLANK('Phase 2 IAQ Assessment'!F45),"INCOMPLETE",'Phase 2 IAQ Assessment'!F45)</f>
        <v>INCOMPLETE</v>
      </c>
      <c r="H64" s="355" t="str">
        <f>IF('Phase 2 IAQ Assessment'!G45="[Select Dropdown]","INCOMPLETE",'Phase 2 IAQ Assessment'!G45)</f>
        <v>INCOMPLETE</v>
      </c>
      <c r="I64" s="497"/>
      <c r="J64" s="508"/>
      <c r="K64" s="474" t="s">
        <v>5594</v>
      </c>
      <c r="L64" s="475"/>
      <c r="M64" s="357" t="str">
        <f>IF('Phase 2 IAQ Investigation'!E45="INCOMPLETE","INCOMPLETE",IF(OR('Phase 2 IAQ Investigation'!E45="No further investigation required",'Phase 2 IAQ Investigation'!E45="Resolved"),"n/a",IF(AND(OR('Phase 2 IAQ Investigation'!E45="Remediation Required",'Phase 2 IAQ Investigation'!E45="Needs further investigation"),ISBLANK('Phase 2 IAQ Investigation'!F45)),"INCOMPLETE",'Phase 2 IAQ Investigation'!F45)))</f>
        <v>INCOMPLETE</v>
      </c>
      <c r="N64" s="359" t="str">
        <f>IF('Phase 2 IAQ Investigation'!G45="[Select Dropdown]","INCOMPLETE",'Phase 2 IAQ Investigation'!G45)</f>
        <v>INCOMPLETE</v>
      </c>
    </row>
    <row r="65" spans="3:14" ht="72" hidden="1" customHeight="1" outlineLevel="1" thickBot="1" x14ac:dyDescent="0.4">
      <c r="C65" s="497"/>
      <c r="D65" s="500"/>
      <c r="E65" s="505" t="s">
        <v>5595</v>
      </c>
      <c r="F65" s="506"/>
      <c r="G65" s="366" t="str">
        <f>IF(ISBLANK('Phase 2 IAQ Assessment'!F46),"INCOMPLETE",'Phase 2 IAQ Assessment'!F46)</f>
        <v>INCOMPLETE</v>
      </c>
      <c r="H65" s="354" t="str">
        <f>IF('Phase 2 IAQ Assessment'!G46="[Select Dropdown]","INCOMPLETE",'Phase 2 IAQ Assessment'!G46)</f>
        <v>INCOMPLETE</v>
      </c>
      <c r="I65" s="497"/>
      <c r="J65" s="500"/>
      <c r="K65" s="476" t="s">
        <v>5595</v>
      </c>
      <c r="L65" s="477"/>
      <c r="M65" s="356" t="str">
        <f>IF('Phase 2 IAQ Investigation'!E46="INCOMPLETE","INCOMPLETE",IF(OR('Phase 2 IAQ Investigation'!E46="No further investigation required",'Phase 2 IAQ Investigation'!E46="Resolved"),"n/a",IF(AND(OR('Phase 2 IAQ Investigation'!E46="Remediation Required",'Phase 2 IAQ Investigation'!E46="Needs further investigation"),ISBLANK('Phase 2 IAQ Investigation'!F46)),"INCOMPLETE",'Phase 2 IAQ Investigation'!F46)))</f>
        <v>INCOMPLETE</v>
      </c>
      <c r="N65" s="358" t="str">
        <f>IF('Phase 2 IAQ Investigation'!G46="[Select Dropdown]","INCOMPLETE",'Phase 2 IAQ Investigation'!G46)</f>
        <v>INCOMPLETE</v>
      </c>
    </row>
    <row r="66" spans="3:14" ht="72" hidden="1" customHeight="1" outlineLevel="1" x14ac:dyDescent="0.35">
      <c r="C66" s="497"/>
      <c r="D66" s="508" t="s">
        <v>5672</v>
      </c>
      <c r="E66" s="476" t="s">
        <v>5596</v>
      </c>
      <c r="F66" s="477"/>
      <c r="G66" s="356" t="str">
        <f>IF(ISBLANK('Phase 2 IAQ Assessment'!F48),"INCOMPLETE",'Phase 2 IAQ Assessment'!F48)</f>
        <v>INCOMPLETE</v>
      </c>
      <c r="H66" s="118" t="str">
        <f>IF('Phase 2 IAQ Assessment'!G48="[Select Dropdown]","INCOMPLETE",'Phase 2 IAQ Assessment'!G48)</f>
        <v>INCOMPLETE</v>
      </c>
      <c r="I66" s="497"/>
      <c r="J66" s="508" t="s">
        <v>5672</v>
      </c>
      <c r="K66" s="512" t="s">
        <v>5596</v>
      </c>
      <c r="L66" s="513"/>
      <c r="M66" s="147" t="str">
        <f>IF('Phase 2 IAQ Investigation'!E48="INCOMPLETE","INCOMPLETE",IF(OR('Phase 2 IAQ Investigation'!E48="No further investigation required",'Phase 2 IAQ Investigation'!E48="Resolved"),"n/a",IF(AND(OR('Phase 2 IAQ Investigation'!E48="Remediation Required",'Phase 2 IAQ Investigation'!E48="Needs further investigation"),ISBLANK('Phase 2 IAQ Investigation'!F48)),"INCOMPLETE",'Phase 2 IAQ Investigation'!F48)))</f>
        <v>INCOMPLETE</v>
      </c>
      <c r="N66" s="186" t="str">
        <f>IF('Phase 2 IAQ Investigation'!G48="[Select Dropdown]","INCOMPLETE",'Phase 2 IAQ Investigation'!G48)</f>
        <v>INCOMPLETE</v>
      </c>
    </row>
    <row r="67" spans="3:14" ht="72" hidden="1" customHeight="1" outlineLevel="1" thickBot="1" x14ac:dyDescent="0.4">
      <c r="C67" s="497"/>
      <c r="D67" s="500"/>
      <c r="E67" s="505" t="s">
        <v>5597</v>
      </c>
      <c r="F67" s="506"/>
      <c r="G67" s="361" t="str">
        <f>IF(ISBLANK('Phase 2 IAQ Assessment'!F49),"INCOMPLETE",'Phase 2 IAQ Assessment'!F49)</f>
        <v>INCOMPLETE</v>
      </c>
      <c r="H67" s="362" t="str">
        <f>IF('Phase 2 IAQ Assessment'!G49="[Select Dropdown]","INCOMPLETE",'Phase 2 IAQ Assessment'!G49)</f>
        <v>INCOMPLETE</v>
      </c>
      <c r="I67" s="497"/>
      <c r="J67" s="500"/>
      <c r="K67" s="505" t="s">
        <v>5597</v>
      </c>
      <c r="L67" s="506"/>
      <c r="M67" s="361" t="str">
        <f>IF('Phase 2 IAQ Investigation'!E49="INCOMPLETE","INCOMPLETE",IF(OR('Phase 2 IAQ Investigation'!E49="No further investigation required",'Phase 2 IAQ Investigation'!E49="Resolved"),"n/a",IF(AND(OR('Phase 2 IAQ Investigation'!E49="Remediation Required",'Phase 2 IAQ Investigation'!E49="Needs further investigation"),ISBLANK('Phase 2 IAQ Investigation'!F49)),"INCOMPLETE",'Phase 2 IAQ Investigation'!F49)))</f>
        <v>INCOMPLETE</v>
      </c>
      <c r="N67" s="363" t="str">
        <f>IF('Phase 2 IAQ Investigation'!G49="[Select Dropdown]","INCOMPLETE",'Phase 2 IAQ Investigation'!G49)</f>
        <v>INCOMPLETE</v>
      </c>
    </row>
    <row r="68" spans="3:14" ht="72" hidden="1" customHeight="1" outlineLevel="1" x14ac:dyDescent="0.35">
      <c r="C68" s="497"/>
      <c r="D68" s="499" t="s">
        <v>5685</v>
      </c>
      <c r="E68" s="476" t="s">
        <v>5598</v>
      </c>
      <c r="F68" s="477"/>
      <c r="G68" s="356" t="str">
        <f>IF(ISBLANK('Phase 2 IAQ Assessment'!F51),"INCOMPLETE",'Phase 2 IAQ Assessment'!F51)</f>
        <v>INCOMPLETE</v>
      </c>
      <c r="H68" s="354" t="str">
        <f>IF('Phase 2 IAQ Assessment'!G51="[Select Dropdown]","INCOMPLETE",'Phase 2 IAQ Assessment'!G51)</f>
        <v>INCOMPLETE</v>
      </c>
      <c r="I68" s="497"/>
      <c r="J68" s="499" t="s">
        <v>5685</v>
      </c>
      <c r="K68" s="512" t="s">
        <v>5598</v>
      </c>
      <c r="L68" s="513"/>
      <c r="M68" s="147" t="str">
        <f>IF('Phase 2 IAQ Investigation'!E51="INCOMPLETE","INCOMPLETE",IF(OR('Phase 2 IAQ Investigation'!E51="No further investigation required",'Phase 2 IAQ Investigation'!E51="Resolved"),"n/a",IF(AND(OR('Phase 2 IAQ Investigation'!E51="Remediation Required",'Phase 2 IAQ Investigation'!E51="Needs further investigation"),ISBLANK('Phase 2 IAQ Investigation'!F51)),"INCOMPLETE",'Phase 2 IAQ Investigation'!F51)))</f>
        <v>INCOMPLETE</v>
      </c>
      <c r="N68" s="186" t="str">
        <f>IF('Phase 2 IAQ Investigation'!G51="[Select Dropdown]","INCOMPLETE",'Phase 2 IAQ Investigation'!G51)</f>
        <v>INCOMPLETE</v>
      </c>
    </row>
    <row r="69" spans="3:14" ht="72" hidden="1" customHeight="1" outlineLevel="1" x14ac:dyDescent="0.35">
      <c r="C69" s="497"/>
      <c r="D69" s="508"/>
      <c r="E69" s="476" t="s">
        <v>5686</v>
      </c>
      <c r="F69" s="477"/>
      <c r="G69" s="356" t="str">
        <f>IF(ISBLANK('Phase 2 IAQ Assessment'!F52),"INCOMPLETE",'Phase 2 IAQ Assessment'!F52)</f>
        <v>INCOMPLETE</v>
      </c>
      <c r="H69" s="354" t="str">
        <f>IF('Phase 2 IAQ Assessment'!G52="[Select Dropdown]","INCOMPLETE",'Phase 2 IAQ Assessment'!G52)</f>
        <v>INCOMPLETE</v>
      </c>
      <c r="I69" s="497"/>
      <c r="J69" s="508"/>
      <c r="K69" s="476" t="s">
        <v>5686</v>
      </c>
      <c r="L69" s="477"/>
      <c r="M69" s="356" t="str">
        <f>IF('Phase 2 IAQ Investigation'!E52="INCOMPLETE","INCOMPLETE",IF(OR('Phase 2 IAQ Investigation'!E52="No further investigation required",'Phase 2 IAQ Investigation'!E52="Resolved"),"n/a",IF(AND(OR('Phase 2 IAQ Investigation'!E52="Remediation Required",'Phase 2 IAQ Investigation'!E52="Needs further investigation"),ISBLANK('Phase 2 IAQ Investigation'!F52)),"INCOMPLETE",'Phase 2 IAQ Investigation'!F52)))</f>
        <v>INCOMPLETE</v>
      </c>
      <c r="N69" s="358" t="str">
        <f>IF('Phase 2 IAQ Investigation'!G52="[Select Dropdown]","INCOMPLETE",'Phase 2 IAQ Investigation'!G52)</f>
        <v>INCOMPLETE</v>
      </c>
    </row>
    <row r="70" spans="3:14" ht="72" hidden="1" customHeight="1" outlineLevel="1" thickBot="1" x14ac:dyDescent="0.4">
      <c r="C70" s="497"/>
      <c r="D70" s="500"/>
      <c r="E70" s="505" t="s">
        <v>5600</v>
      </c>
      <c r="F70" s="506"/>
      <c r="G70" s="367" t="str">
        <f>IF(ISBLANK('Phase 2 IAQ Assessment'!F53),"INCOMPLETE",'Phase 2 IAQ Assessment'!F53)</f>
        <v>INCOMPLETE</v>
      </c>
      <c r="H70" s="368" t="str">
        <f>IF('Phase 2 IAQ Assessment'!G53="[Select Dropdown]","INCOMPLETE",'Phase 2 IAQ Assessment'!G53)</f>
        <v>INCOMPLETE</v>
      </c>
      <c r="I70" s="497"/>
      <c r="J70" s="500"/>
      <c r="K70" s="515" t="s">
        <v>5600</v>
      </c>
      <c r="L70" s="516"/>
      <c r="M70" s="361" t="str">
        <f>IF('Phase 2 IAQ Investigation'!E53="INCOMPLETE","INCOMPLETE",IF(OR('Phase 2 IAQ Investigation'!E53="No further investigation required",'Phase 2 IAQ Investigation'!E53="Resolved"),"n/a",IF(AND(OR('Phase 2 IAQ Investigation'!E53="Remediation Required",'Phase 2 IAQ Investigation'!E53="Needs further investigation"),ISBLANK('Phase 2 IAQ Investigation'!F53)),"INCOMPLETE",'Phase 2 IAQ Investigation'!F53)))</f>
        <v>INCOMPLETE</v>
      </c>
      <c r="N70" s="363" t="str">
        <f>IF('Phase 2 IAQ Investigation'!G53="[Select Dropdown]","INCOMPLETE",'Phase 2 IAQ Investigation'!G53)</f>
        <v>INCOMPLETE</v>
      </c>
    </row>
    <row r="71" spans="3:14" ht="72" hidden="1" customHeight="1" outlineLevel="1" thickBot="1" x14ac:dyDescent="0.4">
      <c r="C71" s="497"/>
      <c r="D71" s="360" t="s">
        <v>5673</v>
      </c>
      <c r="E71" s="448" t="s">
        <v>5687</v>
      </c>
      <c r="F71" s="514"/>
      <c r="G71" s="356" t="str">
        <f>IF(ISBLANK('Phase 2 IAQ Assessment'!F55),"INCOMPLETE",'Phase 2 IAQ Assessment'!F55)</f>
        <v>INCOMPLETE</v>
      </c>
      <c r="H71" s="354" t="str">
        <f>IF('Phase 2 IAQ Assessment'!G55="[Select Dropdown]","INCOMPLETE",'Phase 2 IAQ Assessment'!G55)</f>
        <v>INCOMPLETE</v>
      </c>
      <c r="I71" s="497"/>
      <c r="J71" s="360" t="s">
        <v>5673</v>
      </c>
      <c r="K71" s="448" t="s">
        <v>5687</v>
      </c>
      <c r="L71" s="514"/>
      <c r="M71" s="356" t="str">
        <f>IF('Phase 2 IAQ Investigation'!E55="INCOMPLETE","INCOMPLETE",IF(OR('Phase 2 IAQ Investigation'!E55="No further investigation required",'Phase 2 IAQ Investigation'!E55="Resolved"),"n/a",IF(AND(OR('Phase 2 IAQ Investigation'!E55="Remediation Required",'Phase 2 IAQ Investigation'!E55="Needs further investigation"),ISBLANK('Phase 2 IAQ Investigation'!F55)),"INCOMPLETE",'Phase 2 IAQ Investigation'!F55)))</f>
        <v>INCOMPLETE</v>
      </c>
      <c r="N71" s="358" t="str">
        <f>IF('Phase 2 IAQ Investigation'!G55="[Select Dropdown]","INCOMPLETE",'Phase 2 IAQ Investigation'!G55)</f>
        <v>INCOMPLETE</v>
      </c>
    </row>
    <row r="72" spans="3:14" ht="72" hidden="1" customHeight="1" outlineLevel="1" x14ac:dyDescent="0.35">
      <c r="C72" s="497"/>
      <c r="D72" s="499" t="s">
        <v>5674</v>
      </c>
      <c r="E72" s="512" t="s">
        <v>5603</v>
      </c>
      <c r="F72" s="513"/>
      <c r="G72" s="364" t="str">
        <f>IF(ISBLANK('Phase 2 IAQ Assessment'!F57),"INCOMPLETE",'Phase 2 IAQ Assessment'!F57)</f>
        <v>INCOMPLETE</v>
      </c>
      <c r="H72" s="118" t="str">
        <f>IF('Phase 2 IAQ Assessment'!G57="[Select Dropdown]","INCOMPLETE",'Phase 2 IAQ Assessment'!G57)</f>
        <v>INCOMPLETE</v>
      </c>
      <c r="I72" s="497"/>
      <c r="J72" s="499" t="s">
        <v>5674</v>
      </c>
      <c r="K72" s="512" t="s">
        <v>5603</v>
      </c>
      <c r="L72" s="513"/>
      <c r="M72" s="147" t="str">
        <f>IF('Phase 2 IAQ Investigation'!E57="INCOMPLETE","INCOMPLETE",IF(OR('Phase 2 IAQ Investigation'!E57="No further investigation required",'Phase 2 IAQ Investigation'!E57="Resolved"),"n/a",IF(AND(OR('Phase 2 IAQ Investigation'!E57="Remediation Required",'Phase 2 IAQ Investigation'!E57="Needs further investigation"),ISBLANK('Phase 2 IAQ Investigation'!F57)),"INCOMPLETE",'Phase 2 IAQ Investigation'!F57)))</f>
        <v>INCOMPLETE</v>
      </c>
      <c r="N72" s="186" t="str">
        <f>IF('Phase 2 IAQ Investigation'!G57="[Select Dropdown]","INCOMPLETE",'Phase 2 IAQ Investigation'!G57)</f>
        <v>INCOMPLETE</v>
      </c>
    </row>
    <row r="73" spans="3:14" ht="72" hidden="1" customHeight="1" outlineLevel="1" x14ac:dyDescent="0.35">
      <c r="C73" s="497"/>
      <c r="D73" s="508"/>
      <c r="E73" s="474" t="s">
        <v>5604</v>
      </c>
      <c r="F73" s="475"/>
      <c r="G73" s="365" t="str">
        <f>IF(ISBLANK('Phase 2 IAQ Assessment'!F58),"INCOMPLETE",'Phase 2 IAQ Assessment'!F58)</f>
        <v>INCOMPLETE</v>
      </c>
      <c r="H73" s="355" t="str">
        <f>IF('Phase 2 IAQ Assessment'!G58="[Select Dropdown]","INCOMPLETE",'Phase 2 IAQ Assessment'!G58)</f>
        <v>INCOMPLETE</v>
      </c>
      <c r="I73" s="497"/>
      <c r="J73" s="508"/>
      <c r="K73" s="474" t="s">
        <v>5604</v>
      </c>
      <c r="L73" s="475"/>
      <c r="M73" s="357" t="str">
        <f>IF('Phase 2 IAQ Investigation'!E58="INCOMPLETE","INCOMPLETE",IF(OR('Phase 2 IAQ Investigation'!E58="No further investigation required",'Phase 2 IAQ Investigation'!E58="Resolved"),"n/a",IF(AND(OR('Phase 2 IAQ Investigation'!E58="Remediation Required",'Phase 2 IAQ Investigation'!E58="Needs further investigation"),ISBLANK('Phase 2 IAQ Investigation'!F58)),"INCOMPLETE",'Phase 2 IAQ Investigation'!F58)))</f>
        <v>INCOMPLETE</v>
      </c>
      <c r="N73" s="359" t="str">
        <f>IF('Phase 2 IAQ Investigation'!G58="[Select Dropdown]","INCOMPLETE",'Phase 2 IAQ Investigation'!G58)</f>
        <v>INCOMPLETE</v>
      </c>
    </row>
    <row r="74" spans="3:14" ht="72" hidden="1" customHeight="1" outlineLevel="1" x14ac:dyDescent="0.35">
      <c r="C74" s="497"/>
      <c r="D74" s="508"/>
      <c r="E74" s="474" t="s">
        <v>5605</v>
      </c>
      <c r="F74" s="475"/>
      <c r="G74" s="365" t="str">
        <f>IF(ISBLANK('Phase 2 IAQ Assessment'!F59),"INCOMPLETE",'Phase 2 IAQ Assessment'!F59)</f>
        <v>INCOMPLETE</v>
      </c>
      <c r="H74" s="355" t="str">
        <f>IF('Phase 2 IAQ Assessment'!G59="[Select Dropdown]","INCOMPLETE",'Phase 2 IAQ Assessment'!G59)</f>
        <v>INCOMPLETE</v>
      </c>
      <c r="I74" s="497"/>
      <c r="J74" s="508"/>
      <c r="K74" s="474" t="s">
        <v>5605</v>
      </c>
      <c r="L74" s="475"/>
      <c r="M74" s="357" t="str">
        <f>IF('Phase 2 IAQ Investigation'!E59="INCOMPLETE","INCOMPLETE",IF(OR('Phase 2 IAQ Investigation'!E59="No further investigation required",'Phase 2 IAQ Investigation'!E59="Resolved"),"n/a",IF(AND(OR('Phase 2 IAQ Investigation'!E59="Remediation Required",'Phase 2 IAQ Investigation'!E59="Needs further investigation"),ISBLANK('Phase 2 IAQ Investigation'!F59)),"INCOMPLETE",'Phase 2 IAQ Investigation'!F59)))</f>
        <v>INCOMPLETE</v>
      </c>
      <c r="N74" s="359" t="str">
        <f>IF('Phase 2 IAQ Investigation'!G59="[Select Dropdown]","INCOMPLETE",'Phase 2 IAQ Investigation'!G59)</f>
        <v>INCOMPLETE</v>
      </c>
    </row>
    <row r="75" spans="3:14" ht="72" hidden="1" customHeight="1" outlineLevel="1" thickBot="1" x14ac:dyDescent="0.4">
      <c r="C75" s="497"/>
      <c r="D75" s="500"/>
      <c r="E75" s="505" t="s">
        <v>5606</v>
      </c>
      <c r="F75" s="506"/>
      <c r="G75" s="366" t="str">
        <f>IF(ISBLANK('Phase 2 IAQ Assessment'!F60),"INCOMPLETE",'Phase 2 IAQ Assessment'!F60)</f>
        <v>INCOMPLETE</v>
      </c>
      <c r="H75" s="354" t="str">
        <f>IF('Phase 2 IAQ Assessment'!G60="[Select Dropdown]","INCOMPLETE",'Phase 2 IAQ Assessment'!G60)</f>
        <v>INCOMPLETE</v>
      </c>
      <c r="I75" s="497"/>
      <c r="J75" s="500"/>
      <c r="K75" s="505" t="s">
        <v>5606</v>
      </c>
      <c r="L75" s="506"/>
      <c r="M75" s="361" t="str">
        <f>IF('Phase 2 IAQ Investigation'!E60="INCOMPLETE","INCOMPLETE",IF(OR('Phase 2 IAQ Investigation'!E60="No further investigation required",'Phase 2 IAQ Investigation'!E60="Resolved"),"n/a",IF(AND(OR('Phase 2 IAQ Investigation'!E60="Remediation Required",'Phase 2 IAQ Investigation'!E60="Needs further investigation"),ISBLANK('Phase 2 IAQ Investigation'!F60)),"INCOMPLETE",'Phase 2 IAQ Investigation'!F60)))</f>
        <v>INCOMPLETE</v>
      </c>
      <c r="N75" s="363" t="str">
        <f>IF('Phase 2 IAQ Investigation'!G60="[Select Dropdown]","INCOMPLETE",'Phase 2 IAQ Investigation'!G60)</f>
        <v>INCOMPLETE</v>
      </c>
    </row>
    <row r="76" spans="3:14" ht="72" hidden="1" customHeight="1" outlineLevel="1" x14ac:dyDescent="0.35">
      <c r="C76" s="497"/>
      <c r="D76" s="499" t="s">
        <v>5675</v>
      </c>
      <c r="E76" s="512" t="s">
        <v>5607</v>
      </c>
      <c r="F76" s="513"/>
      <c r="G76" s="147" t="str">
        <f>IF(ISBLANK('Phase 2 IAQ Assessment'!F62),"INCOMPLETE",'Phase 2 IAQ Assessment'!F62)</f>
        <v>INCOMPLETE</v>
      </c>
      <c r="H76" s="118" t="str">
        <f>IF('Phase 2 IAQ Assessment'!G62="[Select Dropdown]","INCOMPLETE",'Phase 2 IAQ Assessment'!G62)</f>
        <v>INCOMPLETE</v>
      </c>
      <c r="I76" s="497"/>
      <c r="J76" s="499" t="s">
        <v>5675</v>
      </c>
      <c r="K76" s="476" t="s">
        <v>5325</v>
      </c>
      <c r="L76" s="477"/>
      <c r="M76" s="356" t="str">
        <f>IF('Phase 2 IAQ Investigation'!E62="INCOMPLETE","INCOMPLETE",IF(OR('Phase 2 IAQ Investigation'!E62="No further investigation required",'Phase 2 IAQ Investigation'!E62="Resolved"),"n/a",IF(AND(OR('Phase 2 IAQ Investigation'!E62="Remediation Required",'Phase 2 IAQ Investigation'!E62="Needs further investigation"),ISBLANK('Phase 2 IAQ Investigation'!F62)),"INCOMPLETE",'Phase 2 IAQ Investigation'!F62)))</f>
        <v>INCOMPLETE</v>
      </c>
      <c r="N76" s="358" t="str">
        <f>IF('Phase 2 IAQ Investigation'!G62="[Select Dropdown]","INCOMPLETE",'Phase 2 IAQ Investigation'!G62)</f>
        <v>INCOMPLETE</v>
      </c>
    </row>
    <row r="77" spans="3:14" ht="72" hidden="1" customHeight="1" outlineLevel="1" thickBot="1" x14ac:dyDescent="0.4">
      <c r="C77" s="497"/>
      <c r="D77" s="508"/>
      <c r="E77" s="474" t="s">
        <v>5609</v>
      </c>
      <c r="F77" s="475"/>
      <c r="G77" s="356" t="str">
        <f>IF(ISBLANK('Phase 2 IAQ Assessment'!F63),"INCOMPLETE",'Phase 2 IAQ Assessment'!F63)</f>
        <v>INCOMPLETE</v>
      </c>
      <c r="H77" s="354" t="str">
        <f>IF('Phase 2 IAQ Assessment'!G63="[Select Dropdown]","INCOMPLETE",'Phase 2 IAQ Assessment'!G63)</f>
        <v>INCOMPLETE</v>
      </c>
      <c r="I77" s="497"/>
      <c r="J77" s="508"/>
      <c r="K77" s="505" t="s">
        <v>5609</v>
      </c>
      <c r="L77" s="506"/>
      <c r="M77" s="356" t="str">
        <f>IF('Phase 2 IAQ Investigation'!E63="INCOMPLETE","INCOMPLETE",IF(OR('Phase 2 IAQ Investigation'!E63="No further investigation required",'Phase 2 IAQ Investigation'!E63="Resolved"),"n/a",IF(AND(OR('Phase 2 IAQ Investigation'!E63="Remediation Required",'Phase 2 IAQ Investigation'!E63="Needs further investigation"),ISBLANK('Phase 2 IAQ Investigation'!F63)),"INCOMPLETE",'Phase 2 IAQ Investigation'!F63)))</f>
        <v>INCOMPLETE</v>
      </c>
      <c r="N77" s="358" t="str">
        <f>IF('Phase 2 IAQ Investigation'!G63="[Select Dropdown]","INCOMPLETE",'Phase 2 IAQ Investigation'!G63)</f>
        <v>INCOMPLETE</v>
      </c>
    </row>
    <row r="78" spans="3:14" ht="72" hidden="1" customHeight="1" outlineLevel="1" thickBot="1" x14ac:dyDescent="0.4">
      <c r="C78" s="497"/>
      <c r="D78" s="500"/>
      <c r="E78" s="505" t="s">
        <v>5610</v>
      </c>
      <c r="F78" s="506"/>
      <c r="G78" s="356" t="str">
        <f>IF(ISBLANK('Phase 2 IAQ Assessment'!F64),"INCOMPLETE",'Phase 2 IAQ Assessment'!F64)</f>
        <v>INCOMPLETE</v>
      </c>
      <c r="H78" s="354" t="str">
        <f>IF('Phase 2 IAQ Assessment'!G64="[Select Dropdown]","INCOMPLETE",'Phase 2 IAQ Assessment'!G64)</f>
        <v>INCOMPLETE</v>
      </c>
      <c r="I78" s="497"/>
      <c r="J78" s="500"/>
      <c r="K78" s="512" t="s">
        <v>5610</v>
      </c>
      <c r="L78" s="513"/>
      <c r="M78" s="356" t="str">
        <f>IF('Phase 2 IAQ Investigation'!E64="INCOMPLETE","INCOMPLETE",IF(OR('Phase 2 IAQ Investigation'!E64="No further investigation required",'Phase 2 IAQ Investigation'!E64="Resolved"),"n/a",IF(AND(OR('Phase 2 IAQ Investigation'!E64="Remediation Required",'Phase 2 IAQ Investigation'!E64="Needs further investigation"),ISBLANK('Phase 2 IAQ Investigation'!F64)),"INCOMPLETE",'Phase 2 IAQ Investigation'!F64)))</f>
        <v>INCOMPLETE</v>
      </c>
      <c r="N78" s="358" t="str">
        <f>IF('Phase 2 IAQ Investigation'!G64="[Select Dropdown]","INCOMPLETE",'Phase 2 IAQ Investigation'!G64)</f>
        <v>INCOMPLETE</v>
      </c>
    </row>
    <row r="79" spans="3:14" ht="72" hidden="1" customHeight="1" outlineLevel="1" x14ac:dyDescent="0.35">
      <c r="C79" s="497"/>
      <c r="D79" s="508" t="s">
        <v>5676</v>
      </c>
      <c r="E79" s="476" t="s">
        <v>5612</v>
      </c>
      <c r="F79" s="477"/>
      <c r="G79" s="147" t="str">
        <f>IF(ISBLANK('Phase 2 IAQ Assessment'!F66),"INCOMPLETE",'Phase 2 IAQ Assessment'!F66)</f>
        <v>INCOMPLETE</v>
      </c>
      <c r="H79" s="118" t="str">
        <f>IF('Phase 2 IAQ Assessment'!G66="[Select Dropdown]","INCOMPLETE",'Phase 2 IAQ Assessment'!G66)</f>
        <v>INCOMPLETE</v>
      </c>
      <c r="I79" s="497"/>
      <c r="J79" s="508" t="s">
        <v>5676</v>
      </c>
      <c r="K79" s="476" t="s">
        <v>5612</v>
      </c>
      <c r="L79" s="477"/>
      <c r="M79" s="147" t="str">
        <f>IF('Phase 2 IAQ Investigation'!E66="INCOMPLETE","INCOMPLETE",IF(OR('Phase 2 IAQ Investigation'!E66="No further investigation required",'Phase 2 IAQ Investigation'!E66="Resolved"),"n/a",IF(AND(OR('Phase 2 IAQ Investigation'!E66="Remediation Required",'Phase 2 IAQ Investigation'!E66="Needs further investigation"),ISBLANK('Phase 2 IAQ Investigation'!F66)),"INCOMPLETE",'Phase 2 IAQ Investigation'!F66)))</f>
        <v>INCOMPLETE</v>
      </c>
      <c r="N79" s="186" t="str">
        <f>IF('Phase 2 IAQ Investigation'!G66="[Select Dropdown]","INCOMPLETE",'Phase 2 IAQ Investigation'!G66)</f>
        <v>INCOMPLETE</v>
      </c>
    </row>
    <row r="80" spans="3:14" ht="72" hidden="1" customHeight="1" outlineLevel="1" x14ac:dyDescent="0.35">
      <c r="C80" s="497"/>
      <c r="D80" s="508"/>
      <c r="E80" s="474" t="s">
        <v>5613</v>
      </c>
      <c r="F80" s="475"/>
      <c r="G80" s="357" t="str">
        <f>IF(ISBLANK('Phase 2 IAQ Assessment'!F67),"INCOMPLETE",'Phase 2 IAQ Assessment'!F67)</f>
        <v>INCOMPLETE</v>
      </c>
      <c r="H80" s="355" t="str">
        <f>IF('Phase 2 IAQ Assessment'!G67="[Select Dropdown]","INCOMPLETE",'Phase 2 IAQ Assessment'!G67)</f>
        <v>INCOMPLETE</v>
      </c>
      <c r="I80" s="497"/>
      <c r="J80" s="508"/>
      <c r="K80" s="474" t="s">
        <v>5613</v>
      </c>
      <c r="L80" s="475"/>
      <c r="M80" s="356" t="str">
        <f>IF('Phase 2 IAQ Investigation'!E67="INCOMPLETE","INCOMPLETE",IF(OR('Phase 2 IAQ Investigation'!E67="No further investigation required",'Phase 2 IAQ Investigation'!E67="Resolved"),"n/a",IF(AND(OR('Phase 2 IAQ Investigation'!E67="Remediation Required",'Phase 2 IAQ Investigation'!E67="Needs further investigation"),ISBLANK('Phase 2 IAQ Investigation'!F67)),"INCOMPLETE",'Phase 2 IAQ Investigation'!F67)))</f>
        <v>INCOMPLETE</v>
      </c>
      <c r="N80" s="358" t="str">
        <f>IF('Phase 2 IAQ Investigation'!G67="[Select Dropdown]","INCOMPLETE",'Phase 2 IAQ Investigation'!G67)</f>
        <v>INCOMPLETE</v>
      </c>
    </row>
    <row r="81" spans="3:14" ht="72" hidden="1" customHeight="1" outlineLevel="1" x14ac:dyDescent="0.35">
      <c r="C81" s="497"/>
      <c r="D81" s="508"/>
      <c r="E81" s="474" t="s">
        <v>5614</v>
      </c>
      <c r="F81" s="475"/>
      <c r="G81" s="357" t="str">
        <f>IF(ISBLANK('Phase 2 IAQ Assessment'!F68),"INCOMPLETE",'Phase 2 IAQ Assessment'!F68)</f>
        <v>INCOMPLETE</v>
      </c>
      <c r="H81" s="355" t="str">
        <f>IF('Phase 2 IAQ Assessment'!G68="[Select Dropdown]","INCOMPLETE",'Phase 2 IAQ Assessment'!G68)</f>
        <v>INCOMPLETE</v>
      </c>
      <c r="I81" s="497"/>
      <c r="J81" s="508"/>
      <c r="K81" s="474" t="s">
        <v>5614</v>
      </c>
      <c r="L81" s="475"/>
      <c r="M81" s="356" t="str">
        <f>IF('Phase 2 IAQ Investigation'!E68="INCOMPLETE","INCOMPLETE",IF(OR('Phase 2 IAQ Investigation'!E68="No further investigation required",'Phase 2 IAQ Investigation'!E68="Resolved"),"n/a",IF(AND(OR('Phase 2 IAQ Investigation'!E68="Remediation Required",'Phase 2 IAQ Investigation'!E68="Needs further investigation"),ISBLANK('Phase 2 IAQ Investigation'!F68)),"INCOMPLETE",'Phase 2 IAQ Investigation'!F68)))</f>
        <v>INCOMPLETE</v>
      </c>
      <c r="N81" s="358" t="str">
        <f>IF('Phase 2 IAQ Investigation'!G68="[Select Dropdown]","INCOMPLETE",'Phase 2 IAQ Investigation'!G68)</f>
        <v>INCOMPLETE</v>
      </c>
    </row>
    <row r="82" spans="3:14" ht="72" hidden="1" customHeight="1" outlineLevel="1" x14ac:dyDescent="0.35">
      <c r="C82" s="497"/>
      <c r="D82" s="508"/>
      <c r="E82" s="474" t="s">
        <v>5615</v>
      </c>
      <c r="F82" s="475"/>
      <c r="G82" s="357" t="str">
        <f>IF(ISBLANK('Phase 2 IAQ Assessment'!F69),"INCOMPLETE",'Phase 2 IAQ Assessment'!F69)</f>
        <v>INCOMPLETE</v>
      </c>
      <c r="H82" s="355" t="str">
        <f>IF('Phase 2 IAQ Assessment'!G69="[Select Dropdown]","INCOMPLETE",'Phase 2 IAQ Assessment'!G69)</f>
        <v>INCOMPLETE</v>
      </c>
      <c r="I82" s="497"/>
      <c r="J82" s="508"/>
      <c r="K82" s="474" t="s">
        <v>5615</v>
      </c>
      <c r="L82" s="475"/>
      <c r="M82" s="356" t="str">
        <f>IF('Phase 2 IAQ Investigation'!E69="INCOMPLETE","INCOMPLETE",IF(OR('Phase 2 IAQ Investigation'!E69="No further investigation required",'Phase 2 IAQ Investigation'!E69="Resolved"),"n/a",IF(AND(OR('Phase 2 IAQ Investigation'!E69="Remediation Required",'Phase 2 IAQ Investigation'!E69="Needs further investigation"),ISBLANK('Phase 2 IAQ Investigation'!F69)),"INCOMPLETE",'Phase 2 IAQ Investigation'!F69)))</f>
        <v>INCOMPLETE</v>
      </c>
      <c r="N82" s="358" t="str">
        <f>IF('Phase 2 IAQ Investigation'!G69="[Select Dropdown]","INCOMPLETE",'Phase 2 IAQ Investigation'!G69)</f>
        <v>INCOMPLETE</v>
      </c>
    </row>
    <row r="83" spans="3:14" ht="72" hidden="1" customHeight="1" outlineLevel="1" x14ac:dyDescent="0.35">
      <c r="C83" s="497"/>
      <c r="D83" s="508"/>
      <c r="E83" s="474" t="s">
        <v>5616</v>
      </c>
      <c r="F83" s="475"/>
      <c r="G83" s="357" t="str">
        <f>IF(ISBLANK('Phase 2 IAQ Assessment'!F70),"INCOMPLETE",'Phase 2 IAQ Assessment'!F70)</f>
        <v>INCOMPLETE</v>
      </c>
      <c r="H83" s="355" t="str">
        <f>IF('Phase 2 IAQ Assessment'!G70="[Select Dropdown]","INCOMPLETE",'Phase 2 IAQ Assessment'!G70)</f>
        <v>INCOMPLETE</v>
      </c>
      <c r="I83" s="497"/>
      <c r="J83" s="508"/>
      <c r="K83" s="474" t="s">
        <v>5616</v>
      </c>
      <c r="L83" s="475"/>
      <c r="M83" s="356" t="str">
        <f>IF('Phase 2 IAQ Investigation'!E70="INCOMPLETE","INCOMPLETE",IF(OR('Phase 2 IAQ Investigation'!E70="No further investigation required",'Phase 2 IAQ Investigation'!E70="Resolved"),"n/a",IF(AND(OR('Phase 2 IAQ Investigation'!E70="Remediation Required",'Phase 2 IAQ Investigation'!E70="Needs further investigation"),ISBLANK('Phase 2 IAQ Investigation'!F70)),"INCOMPLETE",'Phase 2 IAQ Investigation'!F70)))</f>
        <v>INCOMPLETE</v>
      </c>
      <c r="N83" s="358" t="str">
        <f>IF('Phase 2 IAQ Investigation'!G70="[Select Dropdown]","INCOMPLETE",'Phase 2 IAQ Investigation'!G70)</f>
        <v>INCOMPLETE</v>
      </c>
    </row>
    <row r="84" spans="3:14" ht="72" hidden="1" customHeight="1" outlineLevel="1" thickBot="1" x14ac:dyDescent="0.4">
      <c r="C84" s="497"/>
      <c r="D84" s="500"/>
      <c r="E84" s="505" t="s">
        <v>5617</v>
      </c>
      <c r="F84" s="506"/>
      <c r="G84" s="361" t="str">
        <f>IF(ISBLANK('Phase 2 IAQ Assessment'!F71),"INCOMPLETE",'Phase 2 IAQ Assessment'!F71)</f>
        <v>INCOMPLETE</v>
      </c>
      <c r="H84" s="362" t="str">
        <f>IF('Phase 2 IAQ Assessment'!G71="[Select Dropdown]","INCOMPLETE",'Phase 2 IAQ Assessment'!G71)</f>
        <v>INCOMPLETE</v>
      </c>
      <c r="I84" s="497"/>
      <c r="J84" s="500"/>
      <c r="K84" s="505" t="s">
        <v>5617</v>
      </c>
      <c r="L84" s="506"/>
      <c r="M84" s="361" t="str">
        <f>IF('Phase 2 IAQ Investigation'!E71="INCOMPLETE","INCOMPLETE",IF(OR('Phase 2 IAQ Investigation'!E71="No further investigation required",'Phase 2 IAQ Investigation'!E71="Resolved"),"n/a",IF(AND(OR('Phase 2 IAQ Investigation'!E71="Remediation Required",'Phase 2 IAQ Investigation'!E71="Needs further investigation"),ISBLANK('Phase 2 IAQ Investigation'!F71)),"INCOMPLETE",'Phase 2 IAQ Investigation'!F71)))</f>
        <v>INCOMPLETE</v>
      </c>
      <c r="N84" s="363" t="str">
        <f>IF('Phase 2 IAQ Investigation'!G71="[Select Dropdown]","INCOMPLETE",'Phase 2 IAQ Investigation'!G71)</f>
        <v>INCOMPLETE</v>
      </c>
    </row>
    <row r="85" spans="3:14" ht="72" hidden="1" customHeight="1" outlineLevel="1" x14ac:dyDescent="0.35">
      <c r="C85" s="497"/>
      <c r="D85" s="499" t="s">
        <v>5677</v>
      </c>
      <c r="E85" s="512" t="s">
        <v>5619</v>
      </c>
      <c r="F85" s="513"/>
      <c r="G85" s="147" t="str">
        <f>IF(ISBLANK('Phase 2 IAQ Assessment'!F73),"INCOMPLETE",'Phase 2 IAQ Assessment'!F73)</f>
        <v>INCOMPLETE</v>
      </c>
      <c r="H85" s="118" t="str">
        <f>IF('Phase 2 IAQ Assessment'!G73="[Select Dropdown]","INCOMPLETE",'Phase 2 IAQ Assessment'!G73)</f>
        <v>INCOMPLETE</v>
      </c>
      <c r="I85" s="497"/>
      <c r="J85" s="499" t="s">
        <v>5677</v>
      </c>
      <c r="K85" s="512" t="s">
        <v>5619</v>
      </c>
      <c r="L85" s="513"/>
      <c r="M85" s="364" t="str">
        <f>IF('Phase 2 IAQ Investigation'!E73="INCOMPLETE","INCOMPLETE",IF(OR('Phase 2 IAQ Investigation'!E73="No further investigation required",'Phase 2 IAQ Investigation'!E73="Resolved"),"n/a",IF(AND(OR('Phase 2 IAQ Investigation'!E73="Remediation Required",'Phase 2 IAQ Investigation'!E73="Needs further investigation"),ISBLANK('Phase 2 IAQ Investigation'!F73)),"INCOMPLETE",'Phase 2 IAQ Investigation'!F73)))</f>
        <v>INCOMPLETE</v>
      </c>
      <c r="N85" s="186" t="str">
        <f>IF('Phase 2 IAQ Investigation'!G73="[Select Dropdown]","INCOMPLETE",'Phase 2 IAQ Investigation'!G73)</f>
        <v>INCOMPLETE</v>
      </c>
    </row>
    <row r="86" spans="3:14" ht="72" hidden="1" customHeight="1" outlineLevel="1" thickBot="1" x14ac:dyDescent="0.4">
      <c r="C86" s="497"/>
      <c r="D86" s="500"/>
      <c r="E86" s="505" t="s">
        <v>5620</v>
      </c>
      <c r="F86" s="506"/>
      <c r="G86" s="356" t="str">
        <f>IF(ISBLANK('Phase 2 IAQ Assessment'!F74),"INCOMPLETE",'Phase 2 IAQ Assessment'!F74)</f>
        <v>INCOMPLETE</v>
      </c>
      <c r="H86" s="354" t="str">
        <f>IF('Phase 2 IAQ Assessment'!G74="[Select Dropdown]","INCOMPLETE",'Phase 2 IAQ Assessment'!G74)</f>
        <v>INCOMPLETE</v>
      </c>
      <c r="I86" s="497"/>
      <c r="J86" s="500"/>
      <c r="K86" s="505" t="s">
        <v>5620</v>
      </c>
      <c r="L86" s="506"/>
      <c r="M86" s="366" t="str">
        <f>IF('Phase 2 IAQ Investigation'!E74="INCOMPLETE","INCOMPLETE",IF(OR('Phase 2 IAQ Investigation'!E74="No further investigation required",'Phase 2 IAQ Investigation'!E74="Resolved"),"n/a",IF(AND(OR('Phase 2 IAQ Investigation'!E74="Remediation Required",'Phase 2 IAQ Investigation'!E74="Needs further investigation"),ISBLANK('Phase 2 IAQ Investigation'!F74)),"INCOMPLETE",'Phase 2 IAQ Investigation'!F74)))</f>
        <v>INCOMPLETE</v>
      </c>
      <c r="N86" s="358" t="str">
        <f>IF('Phase 2 IAQ Investigation'!G74="[Select Dropdown]","INCOMPLETE",'Phase 2 IAQ Investigation'!G74)</f>
        <v>INCOMPLETE</v>
      </c>
    </row>
    <row r="87" spans="3:14" ht="72" hidden="1" customHeight="1" outlineLevel="1" x14ac:dyDescent="0.35">
      <c r="C87" s="497"/>
      <c r="D87" s="499" t="s">
        <v>5678</v>
      </c>
      <c r="E87" s="512" t="s">
        <v>5621</v>
      </c>
      <c r="F87" s="513"/>
      <c r="G87" s="147" t="str">
        <f>IF(ISBLANK('Phase 2 IAQ Assessment'!F76),"INCOMPLETE",'Phase 2 IAQ Assessment'!F76)</f>
        <v>INCOMPLETE</v>
      </c>
      <c r="H87" s="118" t="str">
        <f>IF('Phase 2 IAQ Assessment'!G76="[Select Dropdown]","INCOMPLETE",'Phase 2 IAQ Assessment'!G76)</f>
        <v>INCOMPLETE</v>
      </c>
      <c r="I87" s="497"/>
      <c r="J87" s="499" t="s">
        <v>5678</v>
      </c>
      <c r="K87" s="476" t="s">
        <v>5621</v>
      </c>
      <c r="L87" s="477"/>
      <c r="M87" s="147" t="str">
        <f>IF('Phase 2 IAQ Investigation'!E76="INCOMPLETE","INCOMPLETE",IF(OR('Phase 2 IAQ Investigation'!E76="No further investigation required",'Phase 2 IAQ Investigation'!E76="Resolved"),"n/a",IF(AND(OR('Phase 2 IAQ Investigation'!E76="Remediation Required",'Phase 2 IAQ Investigation'!E76="Needs further investigation"),ISBLANK('Phase 2 IAQ Investigation'!F76)),"INCOMPLETE",'Phase 2 IAQ Investigation'!F76)))</f>
        <v>INCOMPLETE</v>
      </c>
      <c r="N87" s="186" t="str">
        <f>IF('Phase 2 IAQ Investigation'!G76="[Select Dropdown]","INCOMPLETE",'Phase 2 IAQ Investigation'!G76)</f>
        <v>INCOMPLETE</v>
      </c>
    </row>
    <row r="88" spans="3:14" ht="72" hidden="1" customHeight="1" outlineLevel="1" x14ac:dyDescent="0.35">
      <c r="C88" s="497"/>
      <c r="D88" s="508"/>
      <c r="E88" s="474" t="s">
        <v>5622</v>
      </c>
      <c r="F88" s="475"/>
      <c r="G88" s="357" t="str">
        <f>IF(ISBLANK('Phase 2 IAQ Assessment'!F77),"INCOMPLETE",'Phase 2 IAQ Assessment'!F77)</f>
        <v>INCOMPLETE</v>
      </c>
      <c r="H88" s="355" t="str">
        <f>IF('Phase 2 IAQ Assessment'!G77="[Select Dropdown]","INCOMPLETE",'Phase 2 IAQ Assessment'!G77)</f>
        <v>INCOMPLETE</v>
      </c>
      <c r="I88" s="497"/>
      <c r="J88" s="508"/>
      <c r="K88" s="474" t="s">
        <v>5622</v>
      </c>
      <c r="L88" s="475"/>
      <c r="M88" s="357" t="str">
        <f>IF('Phase 2 IAQ Investigation'!E77="INCOMPLETE","INCOMPLETE",IF(OR('Phase 2 IAQ Investigation'!E77="No further investigation required",'Phase 2 IAQ Investigation'!E77="Resolved"),"n/a",IF(AND(OR('Phase 2 IAQ Investigation'!E77="Remediation Required",'Phase 2 IAQ Investigation'!E77="Needs further investigation"),ISBLANK('Phase 2 IAQ Investigation'!F77)),"INCOMPLETE",'Phase 2 IAQ Investigation'!F77)))</f>
        <v>INCOMPLETE</v>
      </c>
      <c r="N88" s="359" t="str">
        <f>IF('Phase 2 IAQ Investigation'!G77="[Select Dropdown]","INCOMPLETE",'Phase 2 IAQ Investigation'!G77)</f>
        <v>INCOMPLETE</v>
      </c>
    </row>
    <row r="89" spans="3:14" ht="72" hidden="1" customHeight="1" outlineLevel="1" thickBot="1" x14ac:dyDescent="0.4">
      <c r="C89" s="497"/>
      <c r="D89" s="500"/>
      <c r="E89" s="505" t="s">
        <v>5623</v>
      </c>
      <c r="F89" s="506"/>
      <c r="G89" s="356" t="str">
        <f>IF(ISBLANK('Phase 2 IAQ Assessment'!F78),"INCOMPLETE",'Phase 2 IAQ Assessment'!F78)</f>
        <v>INCOMPLETE</v>
      </c>
      <c r="H89" s="354" t="str">
        <f>IF('Phase 2 IAQ Assessment'!G78="[Select Dropdown]","INCOMPLETE",'Phase 2 IAQ Assessment'!G78)</f>
        <v>INCOMPLETE</v>
      </c>
      <c r="I89" s="497"/>
      <c r="J89" s="500"/>
      <c r="K89" s="474" t="s">
        <v>5623</v>
      </c>
      <c r="L89" s="475"/>
      <c r="M89" s="356" t="str">
        <f>IF('Phase 2 IAQ Investigation'!E78="INCOMPLETE","INCOMPLETE",IF(OR('Phase 2 IAQ Investigation'!E78="No further investigation required",'Phase 2 IAQ Investigation'!E78="Resolved"),"n/a",IF(AND(OR('Phase 2 IAQ Investigation'!E78="Remediation Required",'Phase 2 IAQ Investigation'!E78="Needs further investigation"),ISBLANK('Phase 2 IAQ Investigation'!F78)),"INCOMPLETE",'Phase 2 IAQ Investigation'!F78)))</f>
        <v>INCOMPLETE</v>
      </c>
      <c r="N89" s="358" t="str">
        <f>IF('Phase 2 IAQ Investigation'!G78="[Select Dropdown]","INCOMPLETE",'Phase 2 IAQ Investigation'!G78)</f>
        <v>INCOMPLETE</v>
      </c>
    </row>
    <row r="90" spans="3:14" ht="72" hidden="1" customHeight="1" outlineLevel="1" x14ac:dyDescent="0.35">
      <c r="C90" s="497"/>
      <c r="D90" s="499" t="s">
        <v>5713</v>
      </c>
      <c r="E90" s="512" t="s">
        <v>5624</v>
      </c>
      <c r="F90" s="513"/>
      <c r="G90" s="147" t="str">
        <f>IF(ISBLANK('Phase 2 IAQ Assessment'!F80),"INCOMPLETE",'Phase 2 IAQ Assessment'!F80)</f>
        <v>INCOMPLETE</v>
      </c>
      <c r="H90" s="118" t="str">
        <f>IF('Phase 2 IAQ Assessment'!G80="[Select Dropdown]","INCOMPLETE",'Phase 2 IAQ Assessment'!G80)</f>
        <v>INCOMPLETE</v>
      </c>
      <c r="I90" s="497"/>
      <c r="J90" s="499" t="s">
        <v>5713</v>
      </c>
      <c r="K90" s="512" t="s">
        <v>5624</v>
      </c>
      <c r="L90" s="513"/>
      <c r="M90" s="147" t="str">
        <f>IF('Phase 2 IAQ Investigation'!E80="INCOMPLETE","INCOMPLETE",IF(OR('Phase 2 IAQ Investigation'!E80="No further investigation required",'Phase 2 IAQ Investigation'!E80="Resolved"),"n/a",IF(AND(OR('Phase 2 IAQ Investigation'!E80="Remediation Required",'Phase 2 IAQ Investigation'!E80="Needs further investigation"),ISBLANK('Phase 2 IAQ Investigation'!F80)),"INCOMPLETE",'Phase 2 IAQ Investigation'!F80)))</f>
        <v>INCOMPLETE</v>
      </c>
      <c r="N90" s="186" t="str">
        <f>IF('Phase 2 IAQ Investigation'!G80="[Select Dropdown]","INCOMPLETE",'Phase 2 IAQ Investigation'!G80)</f>
        <v>INCOMPLETE</v>
      </c>
    </row>
    <row r="91" spans="3:14" ht="72" hidden="1" customHeight="1" outlineLevel="1" x14ac:dyDescent="0.35">
      <c r="C91" s="497"/>
      <c r="D91" s="508"/>
      <c r="E91" s="474" t="s">
        <v>5625</v>
      </c>
      <c r="F91" s="475"/>
      <c r="G91" s="357" t="str">
        <f>IF(ISBLANK('Phase 2 IAQ Assessment'!F81),"INCOMPLETE",'Phase 2 IAQ Assessment'!F81)</f>
        <v>INCOMPLETE</v>
      </c>
      <c r="H91" s="355" t="str">
        <f>IF('Phase 2 IAQ Assessment'!G81="[Select Dropdown]","INCOMPLETE",'Phase 2 IAQ Assessment'!G81)</f>
        <v>INCOMPLETE</v>
      </c>
      <c r="I91" s="497"/>
      <c r="J91" s="508"/>
      <c r="K91" s="474" t="s">
        <v>5625</v>
      </c>
      <c r="L91" s="475"/>
      <c r="M91" s="357" t="str">
        <f>IF('Phase 2 IAQ Investigation'!E81="INCOMPLETE","INCOMPLETE",IF(OR('Phase 2 IAQ Investigation'!E81="No further investigation required",'Phase 2 IAQ Investigation'!E81="Resolved"),"n/a",IF(AND(OR('Phase 2 IAQ Investigation'!E81="Remediation Required",'Phase 2 IAQ Investigation'!E81="Needs further investigation"),ISBLANK('Phase 2 IAQ Investigation'!F81)),"INCOMPLETE",'Phase 2 IAQ Investigation'!F81)))</f>
        <v>INCOMPLETE</v>
      </c>
      <c r="N91" s="359" t="str">
        <f>IF('Phase 2 IAQ Investigation'!G81="[Select Dropdown]","INCOMPLETE",'Phase 2 IAQ Investigation'!G81)</f>
        <v>INCOMPLETE</v>
      </c>
    </row>
    <row r="92" spans="3:14" ht="72" hidden="1" customHeight="1" outlineLevel="1" x14ac:dyDescent="0.35">
      <c r="C92" s="497"/>
      <c r="D92" s="508"/>
      <c r="E92" s="474" t="s">
        <v>5626</v>
      </c>
      <c r="F92" s="475"/>
      <c r="G92" s="357" t="str">
        <f>IF(ISBLANK('Phase 2 IAQ Assessment'!F82),"INCOMPLETE",'Phase 2 IAQ Assessment'!F82)</f>
        <v>INCOMPLETE</v>
      </c>
      <c r="H92" s="355" t="str">
        <f>IF('Phase 2 IAQ Assessment'!G82="[Select Dropdown]","INCOMPLETE",'Phase 2 IAQ Assessment'!G82)</f>
        <v>INCOMPLETE</v>
      </c>
      <c r="I92" s="497"/>
      <c r="J92" s="508"/>
      <c r="K92" s="474" t="s">
        <v>5626</v>
      </c>
      <c r="L92" s="475"/>
      <c r="M92" s="357" t="str">
        <f>IF('Phase 2 IAQ Investigation'!E82="INCOMPLETE","INCOMPLETE",IF(OR('Phase 2 IAQ Investigation'!E82="No further investigation required",'Phase 2 IAQ Investigation'!E82="Resolved"),"n/a",IF(AND(OR('Phase 2 IAQ Investigation'!E82="Remediation Required",'Phase 2 IAQ Investigation'!E82="Needs further investigation"),ISBLANK('Phase 2 IAQ Investigation'!F82)),"INCOMPLETE",'Phase 2 IAQ Investigation'!F82)))</f>
        <v>INCOMPLETE</v>
      </c>
      <c r="N92" s="359" t="str">
        <f>IF('Phase 2 IAQ Investigation'!G82="[Select Dropdown]","INCOMPLETE",'Phase 2 IAQ Investigation'!G82)</f>
        <v>INCOMPLETE</v>
      </c>
    </row>
    <row r="93" spans="3:14" ht="72" hidden="1" customHeight="1" outlineLevel="1" thickBot="1" x14ac:dyDescent="0.4">
      <c r="C93" s="497"/>
      <c r="D93" s="500"/>
      <c r="E93" s="505" t="s">
        <v>5688</v>
      </c>
      <c r="F93" s="506"/>
      <c r="G93" s="356" t="str">
        <f>IF(ISBLANK('Phase 2 IAQ Assessment'!F83),"INCOMPLETE",'Phase 2 IAQ Assessment'!F83)</f>
        <v>INCOMPLETE</v>
      </c>
      <c r="H93" s="354" t="str">
        <f>IF('Phase 2 IAQ Assessment'!G83="[Select Dropdown]","INCOMPLETE",'Phase 2 IAQ Assessment'!G83)</f>
        <v>INCOMPLETE</v>
      </c>
      <c r="I93" s="497"/>
      <c r="J93" s="500"/>
      <c r="K93" s="476" t="s">
        <v>5627</v>
      </c>
      <c r="L93" s="477"/>
      <c r="M93" s="356" t="str">
        <f>IF('Phase 2 IAQ Investigation'!E83="INCOMPLETE","INCOMPLETE",IF(OR('Phase 2 IAQ Investigation'!E83="No further investigation required",'Phase 2 IAQ Investigation'!E83="Resolved"),"n/a",IF(AND(OR('Phase 2 IAQ Investigation'!E83="Remediation Required",'Phase 2 IAQ Investigation'!E83="Needs further investigation"),ISBLANK('Phase 2 IAQ Investigation'!F83)),"INCOMPLETE",'Phase 2 IAQ Investigation'!F83)))</f>
        <v>INCOMPLETE</v>
      </c>
      <c r="N93" s="358" t="str">
        <f>IF('Phase 2 IAQ Investigation'!G83="[Select Dropdown]","INCOMPLETE",'Phase 2 IAQ Investigation'!G83)</f>
        <v>INCOMPLETE</v>
      </c>
    </row>
    <row r="94" spans="3:14" ht="72" hidden="1" customHeight="1" outlineLevel="1" x14ac:dyDescent="0.35">
      <c r="C94" s="497"/>
      <c r="D94" s="499" t="s">
        <v>5679</v>
      </c>
      <c r="E94" s="512" t="s">
        <v>5629</v>
      </c>
      <c r="F94" s="513"/>
      <c r="G94" s="147" t="str">
        <f>IF(ISBLANK('Phase 2 IAQ Assessment'!F85),"INCOMPLETE",'Phase 2 IAQ Assessment'!F85)</f>
        <v>INCOMPLETE</v>
      </c>
      <c r="H94" s="118" t="str">
        <f>IF('Phase 2 IAQ Assessment'!G85="[Select Dropdown]","INCOMPLETE",'Phase 2 IAQ Assessment'!G85)</f>
        <v>INCOMPLETE</v>
      </c>
      <c r="I94" s="497"/>
      <c r="J94" s="499" t="s">
        <v>5679</v>
      </c>
      <c r="K94" s="512" t="s">
        <v>5629</v>
      </c>
      <c r="L94" s="513"/>
      <c r="M94" s="147" t="str">
        <f>IF('Phase 2 IAQ Investigation'!E85="INCOMPLETE","INCOMPLETE",IF(OR('Phase 2 IAQ Investigation'!E85="No further investigation required",'Phase 2 IAQ Investigation'!E85="Resolved"),"n/a",IF(AND(OR('Phase 2 IAQ Investigation'!E85="Remediation Required",'Phase 2 IAQ Investigation'!E85="Needs further investigation"),ISBLANK('Phase 2 IAQ Investigation'!F85)),"INCOMPLETE",'Phase 2 IAQ Investigation'!F85)))</f>
        <v>INCOMPLETE</v>
      </c>
      <c r="N94" s="186" t="str">
        <f>IF('Phase 2 IAQ Investigation'!G85="[Select Dropdown]","INCOMPLETE",'Phase 2 IAQ Investigation'!G85)</f>
        <v>INCOMPLETE</v>
      </c>
    </row>
    <row r="95" spans="3:14" ht="72" hidden="1" customHeight="1" outlineLevel="1" x14ac:dyDescent="0.35">
      <c r="C95" s="497"/>
      <c r="D95" s="508"/>
      <c r="E95" s="474" t="s">
        <v>5630</v>
      </c>
      <c r="F95" s="475"/>
      <c r="G95" s="357" t="str">
        <f>IF(ISBLANK('Phase 2 IAQ Assessment'!F86),"INCOMPLETE",'Phase 2 IAQ Assessment'!F86)</f>
        <v>INCOMPLETE</v>
      </c>
      <c r="H95" s="355" t="str">
        <f>IF('Phase 2 IAQ Assessment'!G86="[Select Dropdown]","INCOMPLETE",'Phase 2 IAQ Assessment'!G86)</f>
        <v>INCOMPLETE</v>
      </c>
      <c r="I95" s="497"/>
      <c r="J95" s="508"/>
      <c r="K95" s="474" t="s">
        <v>5630</v>
      </c>
      <c r="L95" s="475"/>
      <c r="M95" s="356" t="str">
        <f>IF('Phase 2 IAQ Investigation'!E86="INCOMPLETE","INCOMPLETE",IF(OR('Phase 2 IAQ Investigation'!E86="No further investigation required",'Phase 2 IAQ Investigation'!E86="Resolved"),"n/a",IF(AND(OR('Phase 2 IAQ Investigation'!E86="Remediation Required",'Phase 2 IAQ Investigation'!E86="Needs further investigation"),ISBLANK('Phase 2 IAQ Investigation'!F86)),"INCOMPLETE",'Phase 2 IAQ Investigation'!F86)))</f>
        <v>INCOMPLETE</v>
      </c>
      <c r="N95" s="358" t="str">
        <f>IF('Phase 2 IAQ Investigation'!G86="[Select Dropdown]","INCOMPLETE",'Phase 2 IAQ Investigation'!G86)</f>
        <v>INCOMPLETE</v>
      </c>
    </row>
    <row r="96" spans="3:14" ht="72" hidden="1" customHeight="1" outlineLevel="1" x14ac:dyDescent="0.35">
      <c r="C96" s="497"/>
      <c r="D96" s="508"/>
      <c r="E96" s="474" t="s">
        <v>5631</v>
      </c>
      <c r="F96" s="475"/>
      <c r="G96" s="356" t="str">
        <f>IF(ISBLANK('Phase 2 IAQ Assessment'!F87),"INCOMPLETE",'Phase 2 IAQ Assessment'!F87)</f>
        <v>INCOMPLETE</v>
      </c>
      <c r="H96" s="354" t="str">
        <f>IF('Phase 2 IAQ Assessment'!G87="[Select Dropdown]","INCOMPLETE",'Phase 2 IAQ Assessment'!G87)</f>
        <v>INCOMPLETE</v>
      </c>
      <c r="I96" s="497"/>
      <c r="J96" s="508"/>
      <c r="K96" s="476" t="s">
        <v>5631</v>
      </c>
      <c r="L96" s="477"/>
      <c r="M96" s="356" t="str">
        <f>IF('Phase 2 IAQ Investigation'!E87="INCOMPLETE","INCOMPLETE",IF(OR('Phase 2 IAQ Investigation'!E87="No further investigation required",'Phase 2 IAQ Investigation'!E87="Resolved"),"n/a",IF(AND(OR('Phase 2 IAQ Investigation'!E87="Remediation Required",'Phase 2 IAQ Investigation'!E87="Needs further investigation"),ISBLANK('Phase 2 IAQ Investigation'!F87)),"INCOMPLETE",'Phase 2 IAQ Investigation'!F87)))</f>
        <v>INCOMPLETE</v>
      </c>
      <c r="N96" s="358" t="str">
        <f>IF('Phase 2 IAQ Investigation'!G87="[Select Dropdown]","INCOMPLETE",'Phase 2 IAQ Investigation'!G87)</f>
        <v>INCOMPLETE</v>
      </c>
    </row>
    <row r="97" spans="3:14" ht="72" hidden="1" customHeight="1" outlineLevel="1" thickBot="1" x14ac:dyDescent="0.4">
      <c r="C97" s="497"/>
      <c r="D97" s="500"/>
      <c r="E97" s="505" t="s">
        <v>5632</v>
      </c>
      <c r="F97" s="506"/>
      <c r="G97" s="361" t="str">
        <f>IF(ISBLANK('Phase 2 IAQ Assessment'!F88),"INCOMPLETE",'Phase 2 IAQ Assessment'!F88)</f>
        <v>INCOMPLETE</v>
      </c>
      <c r="H97" s="362" t="str">
        <f>IF('Phase 2 IAQ Assessment'!G88="[Select Dropdown]","INCOMPLETE",'Phase 2 IAQ Assessment'!G88)</f>
        <v>INCOMPLETE</v>
      </c>
      <c r="I97" s="497"/>
      <c r="J97" s="500"/>
      <c r="K97" s="515" t="s">
        <v>5632</v>
      </c>
      <c r="L97" s="516"/>
      <c r="M97" s="361" t="str">
        <f>IF('Phase 2 IAQ Investigation'!E88="INCOMPLETE","INCOMPLETE",IF(OR('Phase 2 IAQ Investigation'!E88="No further investigation required",'Phase 2 IAQ Investigation'!E88="Resolved"),"n/a",IF(AND(OR('Phase 2 IAQ Investigation'!E88="Remediation Required",'Phase 2 IAQ Investigation'!E88="Needs further investigation"),ISBLANK('Phase 2 IAQ Investigation'!F88)),"INCOMPLETE",'Phase 2 IAQ Investigation'!F88)))</f>
        <v>INCOMPLETE</v>
      </c>
      <c r="N97" s="363" t="str">
        <f>IF('Phase 2 IAQ Investigation'!G88="[Select Dropdown]","INCOMPLETE",'Phase 2 IAQ Investigation'!G88)</f>
        <v>INCOMPLETE</v>
      </c>
    </row>
    <row r="98" spans="3:14" ht="72" hidden="1" customHeight="1" outlineLevel="1" x14ac:dyDescent="0.35">
      <c r="C98" s="497"/>
      <c r="D98" s="499" t="s">
        <v>5680</v>
      </c>
      <c r="E98" s="512" t="s">
        <v>5634</v>
      </c>
      <c r="F98" s="513"/>
      <c r="G98" s="147" t="str">
        <f>IF(ISBLANK('Phase 2 IAQ Assessment'!F90),"INCOMPLETE",'Phase 2 IAQ Assessment'!F90)</f>
        <v>INCOMPLETE</v>
      </c>
      <c r="H98" s="118" t="str">
        <f>IF('Phase 2 IAQ Assessment'!G90="[Select Dropdown]","INCOMPLETE",'Phase 2 IAQ Assessment'!G90)</f>
        <v>INCOMPLETE</v>
      </c>
      <c r="I98" s="497"/>
      <c r="J98" s="499" t="s">
        <v>5680</v>
      </c>
      <c r="K98" s="512" t="s">
        <v>5634</v>
      </c>
      <c r="L98" s="513"/>
      <c r="M98" s="147" t="str">
        <f>IF('Phase 2 IAQ Investigation'!E90="INCOMPLETE","INCOMPLETE",IF(OR('Phase 2 IAQ Investigation'!E90="No further investigation required",'Phase 2 IAQ Investigation'!E90="Resolved"),"n/a",IF(AND(OR('Phase 2 IAQ Investigation'!E90="Remediation Required",'Phase 2 IAQ Investigation'!E90="Needs further investigation"),ISBLANK('Phase 2 IAQ Investigation'!F90)),"INCOMPLETE",'Phase 2 IAQ Investigation'!F90)))</f>
        <v>INCOMPLETE</v>
      </c>
      <c r="N98" s="186" t="str">
        <f>IF('Phase 2 IAQ Investigation'!G90="[Select Dropdown]","INCOMPLETE",'Phase 2 IAQ Investigation'!G90)</f>
        <v>INCOMPLETE</v>
      </c>
    </row>
    <row r="99" spans="3:14" ht="72" hidden="1" customHeight="1" outlineLevel="1" x14ac:dyDescent="0.35">
      <c r="C99" s="497"/>
      <c r="D99" s="508"/>
      <c r="E99" s="476" t="s">
        <v>5635</v>
      </c>
      <c r="F99" s="477"/>
      <c r="G99" s="356" t="str">
        <f>IF(ISBLANK('Phase 2 IAQ Assessment'!F91),"INCOMPLETE",'Phase 2 IAQ Assessment'!F91)</f>
        <v>INCOMPLETE</v>
      </c>
      <c r="H99" s="354" t="str">
        <f>IF('Phase 2 IAQ Assessment'!G91="[Select Dropdown]","INCOMPLETE",'Phase 2 IAQ Assessment'!G91)</f>
        <v>INCOMPLETE</v>
      </c>
      <c r="I99" s="497"/>
      <c r="J99" s="508"/>
      <c r="K99" s="476" t="s">
        <v>5635</v>
      </c>
      <c r="L99" s="477"/>
      <c r="M99" s="356" t="str">
        <f>IF('Phase 2 IAQ Investigation'!E91="INCOMPLETE","INCOMPLETE",IF(OR('Phase 2 IAQ Investigation'!E91="No further investigation required",'Phase 2 IAQ Investigation'!E91="Resolved"),"n/a",IF(AND(OR('Phase 2 IAQ Investigation'!E91="Remediation Required",'Phase 2 IAQ Investigation'!E91="Needs further investigation"),ISBLANK('Phase 2 IAQ Investigation'!F91)),"INCOMPLETE",'Phase 2 IAQ Investigation'!F91)))</f>
        <v>INCOMPLETE</v>
      </c>
      <c r="N99" s="358" t="str">
        <f>IF('Phase 2 IAQ Investigation'!G91="[Select Dropdown]","INCOMPLETE",'Phase 2 IAQ Investigation'!G91)</f>
        <v>INCOMPLETE</v>
      </c>
    </row>
    <row r="100" spans="3:14" ht="72" hidden="1" customHeight="1" outlineLevel="1" x14ac:dyDescent="0.35">
      <c r="C100" s="497"/>
      <c r="D100" s="508"/>
      <c r="E100" s="476" t="s">
        <v>5636</v>
      </c>
      <c r="F100" s="477"/>
      <c r="G100" s="356" t="str">
        <f>IF(ISBLANK('Phase 2 IAQ Assessment'!F92),"INCOMPLETE",'Phase 2 IAQ Assessment'!F92)</f>
        <v>INCOMPLETE</v>
      </c>
      <c r="H100" s="354" t="str">
        <f>IF('Phase 2 IAQ Assessment'!G92="[Select Dropdown]","INCOMPLETE",'Phase 2 IAQ Assessment'!G92)</f>
        <v>INCOMPLETE</v>
      </c>
      <c r="I100" s="497"/>
      <c r="J100" s="508"/>
      <c r="K100" s="476" t="s">
        <v>5636</v>
      </c>
      <c r="L100" s="477"/>
      <c r="M100" s="356" t="str">
        <f>IF('Phase 2 IAQ Investigation'!E92="INCOMPLETE","INCOMPLETE",IF(OR('Phase 2 IAQ Investigation'!E92="No further investigation required",'Phase 2 IAQ Investigation'!E92="Resolved"),"n/a",IF(AND(OR('Phase 2 IAQ Investigation'!E92="Remediation Required",'Phase 2 IAQ Investigation'!E92="Needs further investigation"),ISBLANK('Phase 2 IAQ Investigation'!F92)),"INCOMPLETE",'Phase 2 IAQ Investigation'!F92)))</f>
        <v>INCOMPLETE</v>
      </c>
      <c r="N100" s="358" t="str">
        <f>IF('Phase 2 IAQ Investigation'!G92="[Select Dropdown]","INCOMPLETE",'Phase 2 IAQ Investigation'!G92)</f>
        <v>INCOMPLETE</v>
      </c>
    </row>
    <row r="101" spans="3:14" ht="72" hidden="1" customHeight="1" outlineLevel="1" x14ac:dyDescent="0.35">
      <c r="C101" s="497"/>
      <c r="D101" s="508"/>
      <c r="E101" s="476" t="s">
        <v>5637</v>
      </c>
      <c r="F101" s="477"/>
      <c r="G101" s="356" t="str">
        <f>IF(ISBLANK('Phase 2 IAQ Assessment'!F93),"INCOMPLETE",'Phase 2 IAQ Assessment'!F93)</f>
        <v>INCOMPLETE</v>
      </c>
      <c r="H101" s="354" t="str">
        <f>IF('Phase 2 IAQ Assessment'!G93="[Select Dropdown]","INCOMPLETE",'Phase 2 IAQ Assessment'!G93)</f>
        <v>INCOMPLETE</v>
      </c>
      <c r="I101" s="497"/>
      <c r="J101" s="508"/>
      <c r="K101" s="476" t="s">
        <v>5637</v>
      </c>
      <c r="L101" s="477"/>
      <c r="M101" s="356" t="str">
        <f>IF('Phase 2 IAQ Investigation'!E93="INCOMPLETE","INCOMPLETE",IF(OR('Phase 2 IAQ Investigation'!E93="No further investigation required",'Phase 2 IAQ Investigation'!E93="Resolved"),"n/a",IF(AND(OR('Phase 2 IAQ Investigation'!E93="Remediation Required",'Phase 2 IAQ Investigation'!E93="Needs further investigation"),ISBLANK('Phase 2 IAQ Investigation'!F93)),"INCOMPLETE",'Phase 2 IAQ Investigation'!F93)))</f>
        <v>INCOMPLETE</v>
      </c>
      <c r="N101" s="358" t="str">
        <f>IF('Phase 2 IAQ Investigation'!G93="[Select Dropdown]","INCOMPLETE",'Phase 2 IAQ Investigation'!G93)</f>
        <v>INCOMPLETE</v>
      </c>
    </row>
    <row r="102" spans="3:14" ht="72" hidden="1" customHeight="1" outlineLevel="1" thickBot="1" x14ac:dyDescent="0.4">
      <c r="C102" s="497"/>
      <c r="D102" s="500"/>
      <c r="E102" s="515" t="s">
        <v>5638</v>
      </c>
      <c r="F102" s="516"/>
      <c r="G102" s="361" t="str">
        <f>IF(ISBLANK('Phase 2 IAQ Assessment'!F94),"INCOMPLETE",'Phase 2 IAQ Assessment'!F94)</f>
        <v>INCOMPLETE</v>
      </c>
      <c r="H102" s="362" t="str">
        <f>IF('Phase 2 IAQ Assessment'!G94="[Select Dropdown]","INCOMPLETE",'Phase 2 IAQ Assessment'!G94)</f>
        <v>INCOMPLETE</v>
      </c>
      <c r="I102" s="497"/>
      <c r="J102" s="500"/>
      <c r="K102" s="515" t="s">
        <v>5638</v>
      </c>
      <c r="L102" s="516"/>
      <c r="M102" s="361" t="str">
        <f>IF('Phase 2 IAQ Investigation'!E94="INCOMPLETE","INCOMPLETE",IF(OR('Phase 2 IAQ Investigation'!E94="No further investigation required",'Phase 2 IAQ Investigation'!E94="Resolved"),"n/a",IF(AND(OR('Phase 2 IAQ Investigation'!E94="Remediation Required",'Phase 2 IAQ Investigation'!E94="Needs further investigation"),ISBLANK('Phase 2 IAQ Investigation'!F94)),"INCOMPLETE",'Phase 2 IAQ Investigation'!F94)))</f>
        <v>INCOMPLETE</v>
      </c>
      <c r="N102" s="363" t="str">
        <f>IF('Phase 2 IAQ Investigation'!G94="[Select Dropdown]","INCOMPLETE",'Phase 2 IAQ Investigation'!G94)</f>
        <v>INCOMPLETE</v>
      </c>
    </row>
    <row r="103" spans="3:14" ht="72" hidden="1" customHeight="1" outlineLevel="1" x14ac:dyDescent="0.35">
      <c r="C103" s="497"/>
      <c r="D103" s="499" t="s">
        <v>5681</v>
      </c>
      <c r="E103" s="512" t="s">
        <v>5640</v>
      </c>
      <c r="F103" s="513"/>
      <c r="G103" s="364" t="str">
        <f>IF(ISBLANK('Phase 2 IAQ Assessment'!F96),"INCOMPLETE",'Phase 2 IAQ Assessment'!F96)</f>
        <v>INCOMPLETE</v>
      </c>
      <c r="H103" s="354" t="str">
        <f>IF('Phase 2 IAQ Assessment'!G96="[Select Dropdown]","INCOMPLETE",'Phase 2 IAQ Assessment'!G96)</f>
        <v>INCOMPLETE</v>
      </c>
      <c r="I103" s="497"/>
      <c r="J103" s="499" t="s">
        <v>5681</v>
      </c>
      <c r="K103" s="512" t="s">
        <v>5640</v>
      </c>
      <c r="L103" s="513"/>
      <c r="M103" s="147" t="str">
        <f>IF('Phase 2 IAQ Investigation'!E96="INCOMPLETE","INCOMPLETE",IF(OR('Phase 2 IAQ Investigation'!E96="No further investigation required",'Phase 2 IAQ Investigation'!E96="Resolved"),"n/a",IF(AND(OR('Phase 2 IAQ Investigation'!E96="Remediation Required",'Phase 2 IAQ Investigation'!E96="Needs further investigation"),ISBLANK('Phase 2 IAQ Investigation'!F96)),"INCOMPLETE",'Phase 2 IAQ Investigation'!F96)))</f>
        <v>INCOMPLETE</v>
      </c>
      <c r="N103" s="186" t="str">
        <f>IF('Phase 2 IAQ Investigation'!G96="[Select Dropdown]","INCOMPLETE",'Phase 2 IAQ Investigation'!G96)</f>
        <v>INCOMPLETE</v>
      </c>
    </row>
    <row r="104" spans="3:14" ht="72" hidden="1" customHeight="1" outlineLevel="1" x14ac:dyDescent="0.35">
      <c r="C104" s="497"/>
      <c r="D104" s="508"/>
      <c r="E104" s="476" t="s">
        <v>5641</v>
      </c>
      <c r="F104" s="477"/>
      <c r="G104" s="369" t="str">
        <f>IF(ISBLANK('Phase 2 IAQ Assessment'!F97),"INCOMPLETE",'Phase 2 IAQ Assessment'!F97)</f>
        <v>INCOMPLETE</v>
      </c>
      <c r="H104" s="354" t="str">
        <f>IF('Phase 2 IAQ Assessment'!G97="[Select Dropdown]","INCOMPLETE",'Phase 2 IAQ Assessment'!G97)</f>
        <v>INCOMPLETE</v>
      </c>
      <c r="I104" s="497"/>
      <c r="J104" s="508"/>
      <c r="K104" s="476" t="s">
        <v>5641</v>
      </c>
      <c r="L104" s="477"/>
      <c r="M104" s="356" t="str">
        <f>IF('Phase 2 IAQ Investigation'!E97="INCOMPLETE","INCOMPLETE",IF(OR('Phase 2 IAQ Investigation'!E97="No further investigation required",'Phase 2 IAQ Investigation'!E97="Resolved"),"n/a",IF(AND(OR('Phase 2 IAQ Investigation'!E97="Remediation Required",'Phase 2 IAQ Investigation'!E97="Needs further investigation"),ISBLANK('Phase 2 IAQ Investigation'!F97)),"INCOMPLETE",'Phase 2 IAQ Investigation'!F97)))</f>
        <v>INCOMPLETE</v>
      </c>
      <c r="N104" s="358" t="str">
        <f>IF('Phase 2 IAQ Investigation'!G97="[Select Dropdown]","INCOMPLETE",'Phase 2 IAQ Investigation'!G97)</f>
        <v>INCOMPLETE</v>
      </c>
    </row>
    <row r="105" spans="3:14" ht="72" hidden="1" customHeight="1" outlineLevel="1" x14ac:dyDescent="0.35">
      <c r="C105" s="497"/>
      <c r="D105" s="508"/>
      <c r="E105" s="476" t="s">
        <v>5642</v>
      </c>
      <c r="F105" s="477"/>
      <c r="G105" s="369" t="str">
        <f>IF(ISBLANK('Phase 2 IAQ Assessment'!F98),"INCOMPLETE",'Phase 2 IAQ Assessment'!F98)</f>
        <v>INCOMPLETE</v>
      </c>
      <c r="H105" s="354" t="str">
        <f>IF('Phase 2 IAQ Assessment'!G98="[Select Dropdown]","INCOMPLETE",'Phase 2 IAQ Assessment'!G98)</f>
        <v>INCOMPLETE</v>
      </c>
      <c r="I105" s="497"/>
      <c r="J105" s="508"/>
      <c r="K105" s="476" t="s">
        <v>5642</v>
      </c>
      <c r="L105" s="477"/>
      <c r="M105" s="356" t="str">
        <f>IF('Phase 2 IAQ Investigation'!E98="INCOMPLETE","INCOMPLETE",IF(OR('Phase 2 IAQ Investigation'!E98="No further investigation required",'Phase 2 IAQ Investigation'!E98="Resolved"),"n/a",IF(AND(OR('Phase 2 IAQ Investigation'!E98="Remediation Required",'Phase 2 IAQ Investigation'!E98="Needs further investigation"),ISBLANK('Phase 2 IAQ Investigation'!F98)),"INCOMPLETE",'Phase 2 IAQ Investigation'!F98)))</f>
        <v>INCOMPLETE</v>
      </c>
      <c r="N105" s="358" t="str">
        <f>IF('Phase 2 IAQ Investigation'!G98="[Select Dropdown]","INCOMPLETE",'Phase 2 IAQ Investigation'!G98)</f>
        <v>INCOMPLETE</v>
      </c>
    </row>
    <row r="106" spans="3:14" ht="72" hidden="1" customHeight="1" outlineLevel="1" x14ac:dyDescent="0.35">
      <c r="C106" s="497"/>
      <c r="D106" s="508"/>
      <c r="E106" s="476" t="s">
        <v>5643</v>
      </c>
      <c r="F106" s="477"/>
      <c r="G106" s="369" t="str">
        <f>IF(ISBLANK('Phase 2 IAQ Assessment'!F99),"INCOMPLETE",'Phase 2 IAQ Assessment'!F99)</f>
        <v>INCOMPLETE</v>
      </c>
      <c r="H106" s="354" t="str">
        <f>IF('Phase 2 IAQ Assessment'!G99="[Select Dropdown]","INCOMPLETE",'Phase 2 IAQ Assessment'!G99)</f>
        <v>INCOMPLETE</v>
      </c>
      <c r="I106" s="497"/>
      <c r="J106" s="508"/>
      <c r="K106" s="476" t="s">
        <v>5643</v>
      </c>
      <c r="L106" s="477"/>
      <c r="M106" s="356" t="str">
        <f>IF('Phase 2 IAQ Investigation'!E99="INCOMPLETE","INCOMPLETE",IF(OR('Phase 2 IAQ Investigation'!E99="No further investigation required",'Phase 2 IAQ Investigation'!E99="Resolved"),"n/a",IF(AND(OR('Phase 2 IAQ Investigation'!E99="Remediation Required",'Phase 2 IAQ Investigation'!E99="Needs further investigation"),ISBLANK('Phase 2 IAQ Investigation'!F99)),"INCOMPLETE",'Phase 2 IAQ Investigation'!F99)))</f>
        <v>INCOMPLETE</v>
      </c>
      <c r="N106" s="358" t="str">
        <f>IF('Phase 2 IAQ Investigation'!G99="[Select Dropdown]","INCOMPLETE",'Phase 2 IAQ Investigation'!G99)</f>
        <v>INCOMPLETE</v>
      </c>
    </row>
    <row r="107" spans="3:14" ht="72" hidden="1" customHeight="1" outlineLevel="1" x14ac:dyDescent="0.35">
      <c r="C107" s="497"/>
      <c r="D107" s="508"/>
      <c r="E107" s="476" t="s">
        <v>5644</v>
      </c>
      <c r="F107" s="477"/>
      <c r="G107" s="369" t="str">
        <f>IF(ISBLANK('Phase 2 IAQ Assessment'!F100),"INCOMPLETE",'Phase 2 IAQ Assessment'!F100)</f>
        <v>INCOMPLETE</v>
      </c>
      <c r="H107" s="354" t="str">
        <f>IF('Phase 2 IAQ Assessment'!G100="[Select Dropdown]","INCOMPLETE",'Phase 2 IAQ Assessment'!G100)</f>
        <v>INCOMPLETE</v>
      </c>
      <c r="I107" s="497"/>
      <c r="J107" s="508"/>
      <c r="K107" s="476" t="s">
        <v>5644</v>
      </c>
      <c r="L107" s="477"/>
      <c r="M107" s="356" t="str">
        <f>IF('Phase 2 IAQ Investigation'!E100="INCOMPLETE","INCOMPLETE",IF(OR('Phase 2 IAQ Investigation'!E100="No further investigation required",'Phase 2 IAQ Investigation'!E100="Resolved"),"n/a",IF(AND(OR('Phase 2 IAQ Investigation'!E100="Remediation Required",'Phase 2 IAQ Investigation'!E100="Needs further investigation"),ISBLANK('Phase 2 IAQ Investigation'!F100)),"INCOMPLETE",'Phase 2 IAQ Investigation'!F100)))</f>
        <v>INCOMPLETE</v>
      </c>
      <c r="N107" s="358" t="str">
        <f>IF('Phase 2 IAQ Investigation'!G100="[Select Dropdown]","INCOMPLETE",'Phase 2 IAQ Investigation'!G100)</f>
        <v>INCOMPLETE</v>
      </c>
    </row>
    <row r="108" spans="3:14" ht="72" hidden="1" customHeight="1" outlineLevel="1" thickBot="1" x14ac:dyDescent="0.4">
      <c r="C108" s="497"/>
      <c r="D108" s="500"/>
      <c r="E108" s="515" t="s">
        <v>5689</v>
      </c>
      <c r="F108" s="516"/>
      <c r="G108" s="366" t="str">
        <f>IF(ISBLANK('Phase 2 IAQ Assessment'!F101),"INCOMPLETE",'Phase 2 IAQ Assessment'!F101)</f>
        <v>INCOMPLETE</v>
      </c>
      <c r="H108" s="354" t="str">
        <f>IF('Phase 2 IAQ Assessment'!G101="[Select Dropdown]","INCOMPLETE",'Phase 2 IAQ Assessment'!G101)</f>
        <v>INCOMPLETE</v>
      </c>
      <c r="I108" s="497"/>
      <c r="J108" s="500"/>
      <c r="K108" s="515" t="s">
        <v>5689</v>
      </c>
      <c r="L108" s="516"/>
      <c r="M108" s="361" t="str">
        <f>IF('Phase 2 IAQ Investigation'!E101="INCOMPLETE","INCOMPLETE",IF(OR('Phase 2 IAQ Investigation'!E101="No further investigation required",'Phase 2 IAQ Investigation'!E101="Resolved"),"n/a",IF(AND(OR('Phase 2 IAQ Investigation'!E101="Remediation Required",'Phase 2 IAQ Investigation'!E101="Needs further investigation"),ISBLANK('Phase 2 IAQ Investigation'!F101)),"INCOMPLETE",'Phase 2 IAQ Investigation'!F101)))</f>
        <v>INCOMPLETE</v>
      </c>
      <c r="N108" s="363" t="str">
        <f>IF('Phase 2 IAQ Investigation'!G101="[Select Dropdown]","INCOMPLETE",'Phase 2 IAQ Investigation'!G101)</f>
        <v>INCOMPLETE</v>
      </c>
    </row>
    <row r="109" spans="3:14" ht="72" hidden="1" customHeight="1" outlineLevel="1" x14ac:dyDescent="0.35">
      <c r="C109" s="497"/>
      <c r="D109" s="499" t="s">
        <v>5682</v>
      </c>
      <c r="E109" s="512" t="s">
        <v>5647</v>
      </c>
      <c r="F109" s="513"/>
      <c r="G109" s="364" t="str">
        <f>IF(ISBLANK('Phase 2 IAQ Assessment'!F103),"INCOMPLETE",'Phase 2 IAQ Assessment'!F103)</f>
        <v>INCOMPLETE</v>
      </c>
      <c r="H109" s="118" t="str">
        <f>IF('Phase 2 IAQ Assessment'!G103="[Select Dropdown]","INCOMPLETE",'Phase 2 IAQ Assessment'!G103)</f>
        <v>INCOMPLETE</v>
      </c>
      <c r="I109" s="497"/>
      <c r="J109" s="499" t="s">
        <v>5682</v>
      </c>
      <c r="K109" s="512" t="s">
        <v>5647</v>
      </c>
      <c r="L109" s="513"/>
      <c r="M109" s="356" t="str">
        <f>IF('Phase 2 IAQ Investigation'!E103="INCOMPLETE","INCOMPLETE",IF(OR('Phase 2 IAQ Investigation'!E103="No further investigation required",'Phase 2 IAQ Investigation'!E103="Resolved"),"n/a",IF(AND(OR('Phase 2 IAQ Investigation'!E103="Remediation Required",'Phase 2 IAQ Investigation'!E103="Needs further investigation"),ISBLANK('Phase 2 IAQ Investigation'!F103)),"INCOMPLETE",'Phase 2 IAQ Investigation'!F103)))</f>
        <v>INCOMPLETE</v>
      </c>
      <c r="N109" s="358" t="str">
        <f>IF('Phase 2 IAQ Investigation'!G103="[Select Dropdown]","INCOMPLETE",'Phase 2 IAQ Investigation'!G103)</f>
        <v>INCOMPLETE</v>
      </c>
    </row>
    <row r="110" spans="3:14" ht="72" hidden="1" customHeight="1" outlineLevel="1" x14ac:dyDescent="0.35">
      <c r="C110" s="497"/>
      <c r="D110" s="508"/>
      <c r="E110" s="476" t="s">
        <v>5648</v>
      </c>
      <c r="F110" s="477"/>
      <c r="G110" s="369" t="str">
        <f>IF(ISBLANK('Phase 2 IAQ Assessment'!F104),"INCOMPLETE",'Phase 2 IAQ Assessment'!F104)</f>
        <v>INCOMPLETE</v>
      </c>
      <c r="H110" s="355" t="str">
        <f>IF('Phase 2 IAQ Assessment'!G104="[Select Dropdown]","INCOMPLETE",'Phase 2 IAQ Assessment'!G104)</f>
        <v>INCOMPLETE</v>
      </c>
      <c r="I110" s="497"/>
      <c r="J110" s="508"/>
      <c r="K110" s="476" t="s">
        <v>5648</v>
      </c>
      <c r="L110" s="477"/>
      <c r="M110" s="356" t="str">
        <f>IF('Phase 2 IAQ Investigation'!E104="INCOMPLETE","INCOMPLETE",IF(OR('Phase 2 IAQ Investigation'!E104="No further investigation required",'Phase 2 IAQ Investigation'!E104="Resolved"),"n/a",IF(AND(OR('Phase 2 IAQ Investigation'!E104="Remediation Required",'Phase 2 IAQ Investigation'!E104="Needs further investigation"),ISBLANK('Phase 2 IAQ Investigation'!F104)),"INCOMPLETE",'Phase 2 IAQ Investigation'!F104)))</f>
        <v>INCOMPLETE</v>
      </c>
      <c r="N110" s="358" t="str">
        <f>IF('Phase 2 IAQ Investigation'!G104="[Select Dropdown]","INCOMPLETE",'Phase 2 IAQ Investigation'!G104)</f>
        <v>INCOMPLETE</v>
      </c>
    </row>
    <row r="111" spans="3:14" ht="72" hidden="1" customHeight="1" outlineLevel="1" thickBot="1" x14ac:dyDescent="0.4">
      <c r="C111" s="497"/>
      <c r="D111" s="500"/>
      <c r="E111" s="515" t="s">
        <v>5649</v>
      </c>
      <c r="F111" s="516"/>
      <c r="G111" s="366" t="str">
        <f>IF(ISBLANK('Phase 2 IAQ Assessment'!F105),"INCOMPLETE",'Phase 2 IAQ Assessment'!F105)</f>
        <v>INCOMPLETE</v>
      </c>
      <c r="H111" s="354" t="str">
        <f>IF('Phase 2 IAQ Assessment'!G105="[Select Dropdown]","INCOMPLETE",'Phase 2 IAQ Assessment'!G105)</f>
        <v>INCOMPLETE</v>
      </c>
      <c r="I111" s="497"/>
      <c r="J111" s="500"/>
      <c r="K111" s="515" t="s">
        <v>5649</v>
      </c>
      <c r="L111" s="516"/>
      <c r="M111" s="356" t="str">
        <f>IF('Phase 2 IAQ Investigation'!E105="INCOMPLETE","INCOMPLETE",IF(OR('Phase 2 IAQ Investigation'!E105="No further investigation required",'Phase 2 IAQ Investigation'!E105="Resolved"),"n/a",IF(AND(OR('Phase 2 IAQ Investigation'!E105="Remediation Required",'Phase 2 IAQ Investigation'!E105="Needs further investigation"),ISBLANK('Phase 2 IAQ Investigation'!F105)),"INCOMPLETE",'Phase 2 IAQ Investigation'!F105)))</f>
        <v>INCOMPLETE</v>
      </c>
      <c r="N111" s="358" t="str">
        <f>IF('Phase 2 IAQ Investigation'!G105="[Select Dropdown]","INCOMPLETE",'Phase 2 IAQ Investigation'!G105)</f>
        <v>INCOMPLETE</v>
      </c>
    </row>
    <row r="112" spans="3:14" ht="72" hidden="1" customHeight="1" outlineLevel="1" thickBot="1" x14ac:dyDescent="0.4">
      <c r="C112" s="498"/>
      <c r="D112" s="87" t="s">
        <v>5690</v>
      </c>
      <c r="E112" s="515" t="s">
        <v>5650</v>
      </c>
      <c r="F112" s="516"/>
      <c r="G112" s="356" t="str">
        <f>IF(ISBLANK('Phase 2 IAQ Assessment'!F107),"INCOMPLETE",'Phase 2 IAQ Assessment'!F107)</f>
        <v>INCOMPLETE</v>
      </c>
      <c r="H112" s="118" t="str">
        <f>IF('Phase 2 IAQ Assessment'!G107="[Select Dropdown]","INCOMPLETE",'Phase 2 IAQ Assessment'!G107)</f>
        <v>INCOMPLETE</v>
      </c>
      <c r="I112" s="498"/>
      <c r="J112" s="87" t="s">
        <v>5690</v>
      </c>
      <c r="K112" s="512" t="s">
        <v>5691</v>
      </c>
      <c r="L112" s="513"/>
      <c r="M112" s="147" t="str">
        <f>IF('Phase 2 IAQ Investigation'!E107="INCOMPLETE","INCOMPLETE",IF(OR('Phase 2 IAQ Investigation'!E107="No further investigation required",'Phase 2 IAQ Investigation'!E107="Resolved"),"n/a",IF(AND(OR('Phase 2 IAQ Investigation'!E107="Remediation Required",'Phase 2 IAQ Investigation'!E107="Needs further investigation"),ISBLANK('Phase 2 IAQ Investigation'!F107)),"INCOMPLETE",'Phase 2 IAQ Investigation'!F107)))</f>
        <v>INCOMPLETE</v>
      </c>
      <c r="N112" s="186" t="str">
        <f>IF('Phase 2 IAQ Investigation'!G107="[Select Dropdown]","INCOMPLETE",'Phase 2 IAQ Investigation'!G107)</f>
        <v>INCOMPLETE</v>
      </c>
    </row>
    <row r="113" spans="3:14" ht="59.4" customHeight="1" collapsed="1" thickBot="1" x14ac:dyDescent="0.4">
      <c r="C113" s="427" t="s">
        <v>5368</v>
      </c>
      <c r="D113" s="428"/>
      <c r="E113" s="428"/>
      <c r="F113" s="428"/>
      <c r="G113" s="428"/>
      <c r="H113" s="429"/>
      <c r="I113" s="428" t="s">
        <v>5480</v>
      </c>
      <c r="J113" s="428"/>
      <c r="K113" s="428"/>
      <c r="L113" s="428"/>
      <c r="M113" s="299"/>
      <c r="N113" s="300"/>
    </row>
    <row r="114" spans="3:14" ht="30.6" hidden="1" customHeight="1" outlineLevel="1" thickBot="1" x14ac:dyDescent="0.4">
      <c r="C114" s="496" t="s">
        <v>5451</v>
      </c>
      <c r="D114" s="207" t="s">
        <v>5452</v>
      </c>
      <c r="E114" s="503" t="s">
        <v>5453</v>
      </c>
      <c r="F114" s="504"/>
      <c r="G114" s="262" t="str" cm="1">
        <f t="array" ref="G114">IF(OR('Hazard Mitigation'!F5:F6="A",'Hazard Mitigation'!F5:F6="B",'Hazard Mitigation'!F5:F6="C",'Hazard Mitigation'!F5:F6="D",'Hazard Mitigation'!F5:F6="E"),'Hazard Mitigation'!F10,"INCOMPLETE")</f>
        <v>INCOMPLETE</v>
      </c>
      <c r="H114" s="268" t="str">
        <f>IF(OR(G114="INCOMPLETE"),"!","✓")</f>
        <v>!</v>
      </c>
      <c r="I114" s="478" t="s">
        <v>5519</v>
      </c>
      <c r="J114" s="135" t="s">
        <v>5518</v>
      </c>
      <c r="K114" s="135" t="s">
        <v>5507</v>
      </c>
      <c r="L114" s="135" t="e" vm="1">
        <v>#VALUE!</v>
      </c>
      <c r="M114" s="303" t="s">
        <v>5516</v>
      </c>
      <c r="N114" s="303" t="s">
        <v>5520</v>
      </c>
    </row>
    <row r="115" spans="3:14" ht="29.4" hidden="1" outlineLevel="1" thickBot="1" x14ac:dyDescent="0.4">
      <c r="C115" s="497"/>
      <c r="D115" s="212" t="s">
        <v>5454</v>
      </c>
      <c r="E115" s="472" t="s">
        <v>5455</v>
      </c>
      <c r="F115" s="473"/>
      <c r="G115" s="263" t="str">
        <f>IF('Hazard Mitigation'!F15="-","INCOMPLETE",'Hazard Mitigation'!F15)</f>
        <v>INCOMPLETE</v>
      </c>
      <c r="H115" s="268" t="str">
        <f t="shared" ref="H115:H120" si="0">IF(OR(G115="INCOMPLETE"),"!","✓")</f>
        <v>!</v>
      </c>
      <c r="I115" s="479"/>
      <c r="J115" s="87" t="s">
        <v>5509</v>
      </c>
      <c r="K115" s="298" t="str">
        <f>IF(ISBLANK('Phase 2 Performance Modeling'!C5),"INCOMPLETE",'Phase 2 Performance Modeling'!C5)</f>
        <v>INCOMPLETE</v>
      </c>
      <c r="L115" s="298" t="str">
        <f>IF('Phase 2 Performance Modeling'!D5="Documentation provided and acceptable ","✓","X")</f>
        <v>X</v>
      </c>
      <c r="M115" s="308" t="s">
        <v>5510</v>
      </c>
      <c r="N115" s="301" t="s">
        <v>12</v>
      </c>
    </row>
    <row r="116" spans="3:14" ht="75.599999999999994" hidden="1" outlineLevel="1" thickBot="1" x14ac:dyDescent="0.4">
      <c r="C116" s="497"/>
      <c r="D116" s="212" t="s">
        <v>5456</v>
      </c>
      <c r="E116" s="472" t="s">
        <v>5423</v>
      </c>
      <c r="F116" s="473"/>
      <c r="G116" s="264" t="str">
        <f>'Hazard Mitigation'!F18</f>
        <v xml:space="preserve">PV Modules must be FM Approved for hail. Refer to Section 3.3.2.2 of the Phius 2024 Certification Guidebook for alternate compliance paths for Flexible and Rigid PV Panels </v>
      </c>
      <c r="H116" s="268" t="str">
        <f t="shared" si="0"/>
        <v>✓</v>
      </c>
      <c r="I116" s="479"/>
      <c r="J116" s="87" t="s">
        <v>5505</v>
      </c>
      <c r="K116" s="298" t="str">
        <f>IF(ISBLANK('Phase 2 Performance Modeling'!C7),"INCOMPLETE",'Phase 2 Performance Modeling'!C7)</f>
        <v>INCOMPLETE</v>
      </c>
      <c r="L116" s="298" t="str">
        <f>IF('Phase 2 Performance Modeling'!D7="Documentation provided and acceptable ","✓","X")</f>
        <v>X</v>
      </c>
      <c r="M116" s="308" t="s">
        <v>5511</v>
      </c>
      <c r="N116" s="301" t="s">
        <v>12</v>
      </c>
    </row>
    <row r="117" spans="3:14" ht="29.4" hidden="1" outlineLevel="1" thickBot="1" x14ac:dyDescent="0.4">
      <c r="C117" s="497"/>
      <c r="D117" s="499" t="s">
        <v>5459</v>
      </c>
      <c r="E117" s="501" t="s">
        <v>5457</v>
      </c>
      <c r="F117" s="260" t="s">
        <v>5463</v>
      </c>
      <c r="G117" s="351" t="s">
        <v>6</v>
      </c>
      <c r="H117" s="268" t="str">
        <f t="shared" si="0"/>
        <v>✓</v>
      </c>
      <c r="I117" s="479"/>
      <c r="J117" s="87" t="s">
        <v>5484</v>
      </c>
      <c r="K117" s="298" t="str">
        <f>IF(ISBLANK('Phase 2 Performance Modeling'!C9),"INCOMPLETE",IF(ISBLANK('Phase 2 Performance Modeling'!C10),"INCOMPLETE",IF(ISBLANK('Phase 2 Performance Modeling'!C11),"INCOMPLETE",IF(ISBLANK('Phase 2 Performance Modeling'!C12),"INCOMPLETE",IF(ISBLANK('Phase 2 Performance Modeling'!C13),"INCOMPLETE","✓")))))</f>
        <v>INCOMPLETE</v>
      </c>
      <c r="L117" s="298" t="str">
        <f>IF(AND('Phase 2 Performance Modeling'!D9="Documentation provided and acceptable ",'Phase 2 Performance Modeling'!D10="Documentation provided and acceptable ",'Phase 2 Performance Modeling'!D11="Documentation provided and acceptable ",'Phase 2 Performance Modeling'!D12="Documentation provided and acceptable ",'Phase 2 Performance Modeling'!D13="Documentation provided and acceptable "),"✓","X")</f>
        <v>X</v>
      </c>
      <c r="M117" s="308" t="s">
        <v>5512</v>
      </c>
      <c r="N117" s="301" t="s">
        <v>12</v>
      </c>
    </row>
    <row r="118" spans="3:14" ht="30.6" hidden="1" outlineLevel="1" thickBot="1" x14ac:dyDescent="0.4">
      <c r="C118" s="497"/>
      <c r="D118" s="500"/>
      <c r="E118" s="502"/>
      <c r="F118" s="261" t="s">
        <v>5137</v>
      </c>
      <c r="G118" s="265" t="str">
        <f>'Hazard Mitigation'!F25</f>
        <v>IBHS FORTIFIED Commercial, Sec 3.1 FORTIFIED Roof</v>
      </c>
      <c r="H118" s="268" t="str">
        <f t="shared" si="0"/>
        <v>✓</v>
      </c>
      <c r="I118" s="479"/>
      <c r="J118" s="87" t="s">
        <v>5482</v>
      </c>
      <c r="K118" s="298" t="str">
        <f>IF(ISBLANK('Phase 2 Performance Modeling'!C15),"INCOMPLETE",IF(ISBLANK('Phase 2 Performance Modeling'!C16),"INCOMPLETE",IF(ISBLANK('Phase 2 Performance Modeling'!C17),"INCOMPLETE",IF(ISBLANK('Phase 2 Performance Modeling'!C18),"INCOMPLETE","✓"))))</f>
        <v>INCOMPLETE</v>
      </c>
      <c r="L118" s="298" t="str">
        <f>IF(AND('Phase 2 Performance Modeling'!D15="Documentation provided and acceptable ",'Phase 2 Performance Modeling'!D16="Documentation provided and acceptable ",'Phase 2 Performance Modeling'!D17="Documentation provided and acceptable ",'Phase 2 Performance Modeling'!D18="Documentation provided and acceptable "),"✓","X")</f>
        <v>X</v>
      </c>
      <c r="M118" s="308" t="s">
        <v>5513</v>
      </c>
      <c r="N118" s="301" t="s">
        <v>12</v>
      </c>
    </row>
    <row r="119" spans="3:14" ht="21.6" hidden="1" customHeight="1" outlineLevel="1" thickBot="1" x14ac:dyDescent="0.4">
      <c r="C119" s="497"/>
      <c r="D119" s="87" t="s">
        <v>5460</v>
      </c>
      <c r="E119" s="470" t="s">
        <v>5458</v>
      </c>
      <c r="F119" s="471"/>
      <c r="G119" s="266" t="str">
        <f>IF(OR('Hazard Mitigation'!F30="Yes",'Hazard Mitigation'!F30="No"),'Hazard Mitigation'!F31,"INCOMPLETE")</f>
        <v>INCOMPLETE</v>
      </c>
      <c r="H119" s="268" t="str">
        <f t="shared" si="0"/>
        <v>!</v>
      </c>
      <c r="I119" s="479"/>
      <c r="J119" s="87" t="s">
        <v>5494</v>
      </c>
      <c r="K119" s="298" t="str">
        <f>IF(ISBLANK('Phase 2 Performance Modeling'!C20),"INCOMPLETE",IF(ISBLANK('Phase 2 Performance Modeling'!C21),"INCOMPLETE","✓"))</f>
        <v>INCOMPLETE</v>
      </c>
      <c r="L119" s="298" t="str">
        <f>IF(AND('Phase 2 Performance Modeling'!D20="Documentation provided and acceptable ",'Phase 2 Performance Modeling'!D21="Documentation provided and acceptable "),"✓","X")</f>
        <v>X</v>
      </c>
      <c r="M119" s="308" t="s">
        <v>5514</v>
      </c>
      <c r="N119" s="301" t="s">
        <v>12</v>
      </c>
    </row>
    <row r="120" spans="3:14" ht="29.4" hidden="1" outlineLevel="1" thickBot="1" x14ac:dyDescent="0.4">
      <c r="C120" s="498"/>
      <c r="D120" s="87" t="s">
        <v>5461</v>
      </c>
      <c r="E120" s="472" t="s">
        <v>5462</v>
      </c>
      <c r="F120" s="473"/>
      <c r="G120" s="267" t="str" cm="1">
        <f t="array" ref="G120">IF(OR('Hazard Mitigation'!F34:F35="n/a / No rating ",'Hazard Mitigation'!F34:F35="Very Low / Relatively Low ",'Hazard Mitigation'!F34:F35="Relatively Moderate / Relatively High / Very High "),'Hazard Mitigation'!F36,"INCOMPLETE")</f>
        <v>INCOMPLETE</v>
      </c>
      <c r="H120" s="297" t="str">
        <f t="shared" si="0"/>
        <v>!</v>
      </c>
      <c r="I120" s="480"/>
      <c r="J120" s="87" t="s">
        <v>5506</v>
      </c>
      <c r="K120" s="298" t="str">
        <f>IF(ISBLANK('Phase 2 Performance Modeling'!C23),"INCOMPLETE","✓")</f>
        <v>INCOMPLETE</v>
      </c>
      <c r="L120" s="298" t="str">
        <f>IF('Phase 2 Performance Modeling'!D23="Documentation provided and acceptable ","✓","X")</f>
        <v>X</v>
      </c>
      <c r="M120" s="308" t="s">
        <v>5515</v>
      </c>
      <c r="N120" s="302" t="s">
        <v>12</v>
      </c>
    </row>
    <row r="121" spans="3:14" ht="27" customHeight="1" x14ac:dyDescent="0.35">
      <c r="C121" s="4"/>
      <c r="D121" s="4"/>
      <c r="E121" s="4"/>
      <c r="F121" s="4"/>
      <c r="G121" s="4"/>
      <c r="H121" s="4"/>
      <c r="K121" s="4"/>
      <c r="L121" s="4"/>
      <c r="M121" s="4"/>
      <c r="N121" s="4"/>
    </row>
    <row r="122" spans="3:14" ht="39.6" customHeight="1" x14ac:dyDescent="0.35">
      <c r="C122" s="4"/>
      <c r="D122" s="4"/>
      <c r="E122" s="4"/>
      <c r="F122" s="4"/>
      <c r="G122" s="4"/>
      <c r="H122" s="4"/>
      <c r="K122" s="4"/>
      <c r="L122" s="4"/>
      <c r="M122" s="4"/>
      <c r="N122" s="4"/>
    </row>
    <row r="128" spans="3:14" x14ac:dyDescent="0.35">
      <c r="N128" s="4"/>
    </row>
    <row r="136" spans="14:14" x14ac:dyDescent="0.35">
      <c r="N136" s="4"/>
    </row>
  </sheetData>
  <sheetProtection algorithmName="SHA-512" hashValue="/dJcXalhGmkqU7HEf/v4DlImZsm7e8ibz8sAI3l5MsLCCJtYxuWqm8j+84yUmcxobCcpBGv8839kDH76l4fB0w==" saltValue="nayLmYLEgsGHIAim+PmJgA==" spinCount="100000" sheet="1" objects="1" scenarios="1"/>
  <mergeCells count="230">
    <mergeCell ref="C6:E6"/>
    <mergeCell ref="F6:L6"/>
    <mergeCell ref="E109:F109"/>
    <mergeCell ref="K109:L109"/>
    <mergeCell ref="E110:F110"/>
    <mergeCell ref="K110:L110"/>
    <mergeCell ref="D109:D111"/>
    <mergeCell ref="J109:J111"/>
    <mergeCell ref="K107:L107"/>
    <mergeCell ref="E106:F106"/>
    <mergeCell ref="K106:L106"/>
    <mergeCell ref="K111:L111"/>
    <mergeCell ref="E105:F105"/>
    <mergeCell ref="K105:L105"/>
    <mergeCell ref="E104:F104"/>
    <mergeCell ref="K104:L104"/>
    <mergeCell ref="E103:F103"/>
    <mergeCell ref="K103:L103"/>
    <mergeCell ref="J103:J108"/>
    <mergeCell ref="K98:L98"/>
    <mergeCell ref="E101:F101"/>
    <mergeCell ref="K101:L101"/>
    <mergeCell ref="E100:F100"/>
    <mergeCell ref="K100:L100"/>
    <mergeCell ref="K99:L99"/>
    <mergeCell ref="D98:D102"/>
    <mergeCell ref="J98:J102"/>
    <mergeCell ref="K88:L88"/>
    <mergeCell ref="E91:F91"/>
    <mergeCell ref="K91:L91"/>
    <mergeCell ref="D90:D93"/>
    <mergeCell ref="J90:J93"/>
    <mergeCell ref="E96:F96"/>
    <mergeCell ref="K96:L96"/>
    <mergeCell ref="E95:F95"/>
    <mergeCell ref="K95:L95"/>
    <mergeCell ref="K89:L89"/>
    <mergeCell ref="K77:L77"/>
    <mergeCell ref="E79:F79"/>
    <mergeCell ref="K79:L79"/>
    <mergeCell ref="D79:D84"/>
    <mergeCell ref="E83:F83"/>
    <mergeCell ref="K83:L83"/>
    <mergeCell ref="E82:F82"/>
    <mergeCell ref="K82:L82"/>
    <mergeCell ref="E81:F81"/>
    <mergeCell ref="K81:L81"/>
    <mergeCell ref="E80:F80"/>
    <mergeCell ref="K80:L80"/>
    <mergeCell ref="J79:J84"/>
    <mergeCell ref="K78:L78"/>
    <mergeCell ref="K84:L84"/>
    <mergeCell ref="E70:F70"/>
    <mergeCell ref="K70:L70"/>
    <mergeCell ref="E68:F68"/>
    <mergeCell ref="K68:L68"/>
    <mergeCell ref="E69:F69"/>
    <mergeCell ref="K69:L69"/>
    <mergeCell ref="D68:D70"/>
    <mergeCell ref="J68:J70"/>
    <mergeCell ref="K108:L108"/>
    <mergeCell ref="E102:F102"/>
    <mergeCell ref="K102:L102"/>
    <mergeCell ref="D94:D97"/>
    <mergeCell ref="J94:J97"/>
    <mergeCell ref="E78:F78"/>
    <mergeCell ref="E84:F84"/>
    <mergeCell ref="E74:F74"/>
    <mergeCell ref="E75:F75"/>
    <mergeCell ref="J72:J75"/>
    <mergeCell ref="J76:J78"/>
    <mergeCell ref="K94:L94"/>
    <mergeCell ref="K97:L97"/>
    <mergeCell ref="K92:L92"/>
    <mergeCell ref="J87:J89"/>
    <mergeCell ref="K87:L87"/>
    <mergeCell ref="E42:F42"/>
    <mergeCell ref="K42:L42"/>
    <mergeCell ref="E41:F41"/>
    <mergeCell ref="K41:L41"/>
    <mergeCell ref="E47:F47"/>
    <mergeCell ref="K47:L47"/>
    <mergeCell ref="D47:D49"/>
    <mergeCell ref="D55:D56"/>
    <mergeCell ref="E52:F52"/>
    <mergeCell ref="K52:L52"/>
    <mergeCell ref="D50:D54"/>
    <mergeCell ref="J50:J54"/>
    <mergeCell ref="J55:J56"/>
    <mergeCell ref="J44:J46"/>
    <mergeCell ref="E38:F38"/>
    <mergeCell ref="C38:C112"/>
    <mergeCell ref="E76:F76"/>
    <mergeCell ref="K59:L59"/>
    <mergeCell ref="D66:D67"/>
    <mergeCell ref="J66:J67"/>
    <mergeCell ref="K55:L55"/>
    <mergeCell ref="K56:L56"/>
    <mergeCell ref="J48:J49"/>
    <mergeCell ref="D57:D60"/>
    <mergeCell ref="E57:F57"/>
    <mergeCell ref="E60:F60"/>
    <mergeCell ref="E50:F50"/>
    <mergeCell ref="E51:F51"/>
    <mergeCell ref="E53:F53"/>
    <mergeCell ref="E48:F48"/>
    <mergeCell ref="E49:F49"/>
    <mergeCell ref="E55:F55"/>
    <mergeCell ref="E54:F54"/>
    <mergeCell ref="E56:F56"/>
    <mergeCell ref="K49:L49"/>
    <mergeCell ref="K50:L50"/>
    <mergeCell ref="E66:F66"/>
    <mergeCell ref="I38:I112"/>
    <mergeCell ref="E58:F58"/>
    <mergeCell ref="E59:F59"/>
    <mergeCell ref="K58:L58"/>
    <mergeCell ref="C2:N2"/>
    <mergeCell ref="J21:K21"/>
    <mergeCell ref="L21:M21"/>
    <mergeCell ref="E43:F43"/>
    <mergeCell ref="D44:D46"/>
    <mergeCell ref="E44:F44"/>
    <mergeCell ref="E45:F45"/>
    <mergeCell ref="E39:F39"/>
    <mergeCell ref="D40:D43"/>
    <mergeCell ref="E40:F40"/>
    <mergeCell ref="I37:N37"/>
    <mergeCell ref="K27:K31"/>
    <mergeCell ref="C23:C36"/>
    <mergeCell ref="C3:N3"/>
    <mergeCell ref="J20:N20"/>
    <mergeCell ref="C7:N7"/>
    <mergeCell ref="E46:F46"/>
    <mergeCell ref="C4:L5"/>
    <mergeCell ref="H8:N19"/>
    <mergeCell ref="D35:D36"/>
    <mergeCell ref="C37:H37"/>
    <mergeCell ref="K38:L38"/>
    <mergeCell ref="K67:L67"/>
    <mergeCell ref="K71:L71"/>
    <mergeCell ref="K72:L72"/>
    <mergeCell ref="J63:J65"/>
    <mergeCell ref="K63:L63"/>
    <mergeCell ref="K65:L65"/>
    <mergeCell ref="K66:L66"/>
    <mergeCell ref="K44:L44"/>
    <mergeCell ref="K45:L45"/>
    <mergeCell ref="K46:L46"/>
    <mergeCell ref="J57:J60"/>
    <mergeCell ref="K57:L57"/>
    <mergeCell ref="K60:L60"/>
    <mergeCell ref="K51:L51"/>
    <mergeCell ref="K53:L53"/>
    <mergeCell ref="K54:L54"/>
    <mergeCell ref="K39:L39"/>
    <mergeCell ref="J40:J43"/>
    <mergeCell ref="K40:L40"/>
    <mergeCell ref="E112:F112"/>
    <mergeCell ref="E93:F93"/>
    <mergeCell ref="E94:F94"/>
    <mergeCell ref="E97:F97"/>
    <mergeCell ref="D72:D75"/>
    <mergeCell ref="E72:F72"/>
    <mergeCell ref="E73:F73"/>
    <mergeCell ref="E90:F90"/>
    <mergeCell ref="E92:F92"/>
    <mergeCell ref="E87:F87"/>
    <mergeCell ref="E89:F89"/>
    <mergeCell ref="D76:D78"/>
    <mergeCell ref="D85:D86"/>
    <mergeCell ref="E85:F85"/>
    <mergeCell ref="E86:F86"/>
    <mergeCell ref="D87:D89"/>
    <mergeCell ref="E108:F108"/>
    <mergeCell ref="E77:F77"/>
    <mergeCell ref="E88:F88"/>
    <mergeCell ref="E98:F98"/>
    <mergeCell ref="E107:F107"/>
    <mergeCell ref="D103:D108"/>
    <mergeCell ref="E111:F111"/>
    <mergeCell ref="E99:F99"/>
    <mergeCell ref="C8:C19"/>
    <mergeCell ref="D8:D19"/>
    <mergeCell ref="G8:G19"/>
    <mergeCell ref="K90:L90"/>
    <mergeCell ref="K112:L112"/>
    <mergeCell ref="K93:L93"/>
    <mergeCell ref="E67:F67"/>
    <mergeCell ref="E71:F71"/>
    <mergeCell ref="K64:L64"/>
    <mergeCell ref="J61:J62"/>
    <mergeCell ref="G28:G36"/>
    <mergeCell ref="G23:G27"/>
    <mergeCell ref="D24:D25"/>
    <mergeCell ref="D26:D27"/>
    <mergeCell ref="D28:D34"/>
    <mergeCell ref="E64:F64"/>
    <mergeCell ref="D63:D65"/>
    <mergeCell ref="E63:F63"/>
    <mergeCell ref="J85:J86"/>
    <mergeCell ref="K85:L85"/>
    <mergeCell ref="K86:L86"/>
    <mergeCell ref="K73:L73"/>
    <mergeCell ref="K74:L74"/>
    <mergeCell ref="K75:L75"/>
    <mergeCell ref="E119:F119"/>
    <mergeCell ref="E120:F120"/>
    <mergeCell ref="K62:L62"/>
    <mergeCell ref="K43:L43"/>
    <mergeCell ref="K48:L48"/>
    <mergeCell ref="K61:L61"/>
    <mergeCell ref="I114:I120"/>
    <mergeCell ref="I113:L113"/>
    <mergeCell ref="C20:I22"/>
    <mergeCell ref="J22:J36"/>
    <mergeCell ref="K22:K26"/>
    <mergeCell ref="C113:H113"/>
    <mergeCell ref="C114:C120"/>
    <mergeCell ref="D117:D118"/>
    <mergeCell ref="E117:E118"/>
    <mergeCell ref="E114:F114"/>
    <mergeCell ref="E115:F115"/>
    <mergeCell ref="E116:F116"/>
    <mergeCell ref="E65:F65"/>
    <mergeCell ref="D61:D62"/>
    <mergeCell ref="E61:F61"/>
    <mergeCell ref="E62:F62"/>
    <mergeCell ref="K32:K36"/>
    <mergeCell ref="K76:L76"/>
  </mergeCells>
  <phoneticPr fontId="36" type="noConversion"/>
  <conditionalFormatting sqref="D114:D117 D119:F120">
    <cfRule type="containsText" dxfId="366" priority="60" operator="containsText" text="[Select Dropdown]">
      <formula>NOT(ISERROR(SEARCH("[Select Dropdown]",D114)))</formula>
    </cfRule>
  </conditionalFormatting>
  <conditionalFormatting sqref="E117">
    <cfRule type="containsText" dxfId="365" priority="65" operator="containsText" text="[Select Dropdown]">
      <formula>NOT(ISERROR(SEARCH("[Select Dropdown]",E117)))</formula>
    </cfRule>
  </conditionalFormatting>
  <conditionalFormatting sqref="E8:F19 E39:E65">
    <cfRule type="containsText" dxfId="364" priority="129" operator="containsText" text="delete this row">
      <formula>NOT(ISERROR(SEARCH("delete this row",E8)))</formula>
    </cfRule>
  </conditionalFormatting>
  <conditionalFormatting sqref="E23:F36">
    <cfRule type="containsText" dxfId="363" priority="127" operator="containsText" text="delete this row">
      <formula>NOT(ISERROR(SEARCH("delete this row",E23)))</formula>
    </cfRule>
  </conditionalFormatting>
  <conditionalFormatting sqref="E114:F116">
    <cfRule type="containsText" dxfId="362" priority="66" operator="containsText" text="[Select Dropdown]">
      <formula>NOT(ISERROR(SEARCH("[Select Dropdown]",E114)))</formula>
    </cfRule>
  </conditionalFormatting>
  <conditionalFormatting sqref="F8:F19 G1:H1 F123:H1048576">
    <cfRule type="containsText" dxfId="361" priority="130" operator="containsText" text="[Select Dropdown]">
      <formula>NOT(ISERROR(SEARCH("[Select Dropdown]",F1)))</formula>
    </cfRule>
  </conditionalFormatting>
  <conditionalFormatting sqref="F23:F36">
    <cfRule type="containsText" dxfId="360" priority="128" operator="containsText" text="[Select Dropdown]">
      <formula>NOT(ISERROR(SEARCH("[Select Dropdown]",F23)))</formula>
    </cfRule>
  </conditionalFormatting>
  <conditionalFormatting sqref="F117:F118">
    <cfRule type="containsText" dxfId="359" priority="64" operator="containsText" text="[Select Dropdown]">
      <formula>NOT(ISERROR(SEARCH("[Select Dropdown]",F117)))</formula>
    </cfRule>
  </conditionalFormatting>
  <conditionalFormatting sqref="F1:H1 F123:H337">
    <cfRule type="containsText" dxfId="358" priority="149" operator="containsText" text="delete this row">
      <formula>NOT(ISERROR(SEARCH("delete this row",F1)))</formula>
    </cfRule>
  </conditionalFormatting>
  <conditionalFormatting sqref="H8 F8:F19 M22:N36 F23:F36 I23:I36 G39:H112 M39:N112 G114:G120">
    <cfRule type="containsText" dxfId="357" priority="53" operator="containsText" text="INCOMPLETE">
      <formula>NOT(ISERROR(SEARCH("INCOMPLETE",F8)))</formula>
    </cfRule>
  </conditionalFormatting>
  <conditionalFormatting sqref="H23:H36">
    <cfRule type="containsText" dxfId="356" priority="117" operator="containsText" text="delete this row">
      <formula>NOT(ISERROR(SEARCH("delete this row",H23)))</formula>
    </cfRule>
  </conditionalFormatting>
  <conditionalFormatting sqref="H39:H112 N39:N112">
    <cfRule type="containsText" dxfId="355" priority="88" operator="containsText" text="Remediation required">
      <formula>NOT(ISERROR(SEARCH("Remediation required",H39)))</formula>
    </cfRule>
  </conditionalFormatting>
  <conditionalFormatting sqref="H39:H112">
    <cfRule type="containsText" dxfId="354" priority="89" operator="containsText" text="Needs further investigation">
      <formula>NOT(ISERROR(SEARCH("Needs further investigation",H39)))</formula>
    </cfRule>
  </conditionalFormatting>
  <conditionalFormatting sqref="H114:H120">
    <cfRule type="containsText" dxfId="353" priority="55" operator="containsText" text="!">
      <formula>NOT(ISERROR(SEARCH("!",H114)))</formula>
    </cfRule>
  </conditionalFormatting>
  <conditionalFormatting sqref="K50:K65">
    <cfRule type="containsText" dxfId="352" priority="25" operator="containsText" text="delete this row">
      <formula>NOT(ISERROR(SEARCH("delete this row",K50)))</formula>
    </cfRule>
  </conditionalFormatting>
  <conditionalFormatting sqref="K115:K120 H114:H120">
    <cfRule type="containsText" dxfId="351" priority="54" operator="containsText" text="✓">
      <formula>NOT(ISERROR(SEARCH("✓",H114)))</formula>
    </cfRule>
  </conditionalFormatting>
  <conditionalFormatting sqref="K115:L120">
    <cfRule type="containsText" dxfId="347" priority="42" operator="containsText" text="X">
      <formula>NOT(ISERROR(SEARCH("X",K115)))</formula>
    </cfRule>
    <cfRule type="containsText" dxfId="346" priority="50" operator="containsText" text="INCOMPLETE">
      <formula>NOT(ISERROR(SEARCH("INCOMPLETE",K115)))</formula>
    </cfRule>
  </conditionalFormatting>
  <conditionalFormatting sqref="L29:L31">
    <cfRule type="containsText" dxfId="338" priority="108" operator="containsText" text="delete this row">
      <formula>NOT(ISERROR(SEARCH("delete this row",L29)))</formula>
    </cfRule>
  </conditionalFormatting>
  <conditionalFormatting sqref="L33:L36">
    <cfRule type="containsText" dxfId="337" priority="112" operator="containsText" text="delete this row">
      <formula>NOT(ISERROR(SEARCH("delete this row",L33)))</formula>
    </cfRule>
  </conditionalFormatting>
  <conditionalFormatting sqref="L115:L120">
    <cfRule type="containsText" dxfId="336" priority="43" operator="containsText" text="✓">
      <formula>NOT(ISERROR(SEARCH("✓",L115)))</formula>
    </cfRule>
  </conditionalFormatting>
  <conditionalFormatting sqref="M5">
    <cfRule type="containsText" dxfId="335" priority="37" operator="containsText" text="NO">
      <formula>NOT(ISERROR(SEARCH("NO",M5)))</formula>
    </cfRule>
    <cfRule type="containsText" dxfId="334" priority="36" operator="containsText" text="YES">
      <formula>NOT(ISERROR(SEARCH("YES",M5)))</formula>
    </cfRule>
  </conditionalFormatting>
  <conditionalFormatting sqref="M38">
    <cfRule type="containsText" dxfId="333" priority="94" operator="containsText" text="delete this row">
      <formula>NOT(ISERROR(SEARCH("delete this row",M38)))</formula>
    </cfRule>
    <cfRule type="containsText" dxfId="332" priority="95" operator="containsText" text="[Select Dropdown]">
      <formula>NOT(ISERROR(SEARCH("[Select Dropdown]",M38)))</formula>
    </cfRule>
  </conditionalFormatting>
  <conditionalFormatting sqref="M27:N36 G38">
    <cfRule type="containsText" dxfId="331" priority="148" operator="containsText" text="[Select Dropdown]">
      <formula>NOT(ISERROR(SEARCH("[Select Dropdown]",G27)))</formula>
    </cfRule>
    <cfRule type="containsText" dxfId="330" priority="147" operator="containsText" text="delete this row">
      <formula>NOT(ISERROR(SEARCH("delete this row",G27)))</formula>
    </cfRule>
  </conditionalFormatting>
  <conditionalFormatting sqref="N115:N120">
    <cfRule type="containsText" dxfId="315" priority="38" operator="containsText" text="[Select Dropdown]">
      <formula>NOT(ISERROR(SEARCH("[Select Dropdown]",N115)))</formula>
    </cfRule>
    <cfRule type="containsText" dxfId="314" priority="39" operator="containsText" text="X">
      <formula>NOT(ISERROR(SEARCH("X",N115)))</formula>
    </cfRule>
    <cfRule type="containsText" dxfId="313" priority="41" operator="containsText" text="INCOMPLETE">
      <formula>NOT(ISERROR(SEARCH("INCOMPLETE",N115)))</formula>
    </cfRule>
    <cfRule type="containsText" dxfId="312" priority="40" operator="containsText" text="✓">
      <formula>NOT(ISERROR(SEARCH("✓",N115)))</formula>
    </cfRule>
  </conditionalFormatting>
  <pageMargins left="0.75" right="0.75" top="1" bottom="1" header="0.5" footer="0.5"/>
  <pageSetup orientation="portrait" horizontalDpi="300" verticalDpi="300"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1033" id="{34137FC9-05C3-4EA5-8FE7-141F3270AA99}">
            <xm:f>IF('Phase 2 IAQ Investigation'!#REF!="Resolved",1,0)</xm:f>
            <x14:dxf>
              <fill>
                <patternFill patternType="darkUp"/>
              </fill>
            </x14:dxf>
          </x14:cfRule>
          <xm:sqref>K92:L92 K93:N93</xm:sqref>
        </x14:conditionalFormatting>
        <x14:conditionalFormatting xmlns:xm="http://schemas.microsoft.com/office/excel/2006/main">
          <x14:cfRule type="expression" priority="621" id="{DC727E02-F179-4615-B0A8-973BB2751D16}">
            <xm:f>IF('Phase 2 IAQ Investigation'!$E$12="No further investigation required",1,0)</xm:f>
            <x14:dxf>
              <fill>
                <patternFill patternType="darkUp"/>
              </fill>
            </x14:dxf>
          </x14:cfRule>
          <x14:cfRule type="expression" priority="661" id="{34137FC9-05C3-4EA5-8FE7-141F3270AA99}">
            <xm:f>IF('Phase 2 IAQ Investigation'!#REF!="Resolved",1,0)</xm:f>
            <x14:dxf>
              <fill>
                <patternFill patternType="darkUp"/>
              </fill>
            </x14:dxf>
          </x14:cfRule>
          <xm:sqref>K115:L120 N115:N120</xm:sqref>
        </x14:conditionalFormatting>
        <x14:conditionalFormatting xmlns:xm="http://schemas.microsoft.com/office/excel/2006/main">
          <x14:cfRule type="expression" priority="206" id="{34137FC9-05C3-4EA5-8FE7-141F3270AA99}">
            <xm:f>IF('Phase 2 IAQ Investigation'!$E12="Resolved",1,0)</xm:f>
            <x14:dxf>
              <fill>
                <patternFill patternType="darkUp"/>
              </fill>
            </x14:dxf>
          </x14:cfRule>
          <xm:sqref>K39:N39 M106:N108 K112:N112</xm:sqref>
        </x14:conditionalFormatting>
        <x14:conditionalFormatting xmlns:xm="http://schemas.microsoft.com/office/excel/2006/main">
          <x14:cfRule type="expression" priority="85" id="{DC727E02-F179-4615-B0A8-973BB2751D16}">
            <xm:f>IF('Phase 2 IAQ Investigation'!$E$12="No further investigation required",1,0)</xm:f>
            <x14:dxf>
              <fill>
                <patternFill patternType="darkUp"/>
              </fill>
            </x14:dxf>
          </x14:cfRule>
          <xm:sqref>K39:N49 M50:N65 K66:N67 M68:N75 K76:N76 K77 M77:N89 K78:N78 K90:N97 M98:N111 K112:N112</xm:sqref>
        </x14:conditionalFormatting>
        <x14:conditionalFormatting xmlns:xm="http://schemas.microsoft.com/office/excel/2006/main">
          <x14:cfRule type="expression" priority="1068" id="{34137FC9-05C3-4EA5-8FE7-141F3270AA99}">
            <xm:f>IF('Phase 2 IAQ Investigation'!$E14="Resolved",1,0)</xm:f>
            <x14:dxf>
              <fill>
                <patternFill patternType="darkUp"/>
              </fill>
            </x14:dxf>
          </x14:cfRule>
          <xm:sqref>K40:N40</xm:sqref>
        </x14:conditionalFormatting>
        <x14:conditionalFormatting xmlns:xm="http://schemas.microsoft.com/office/excel/2006/main">
          <x14:cfRule type="expression" priority="2" id="{7570611D-B0CA-42B3-A9F6-6A9177116568}">
            <xm:f>IF('Phase 2 IAQ Investigation'!$E13="Resolved",1,0)</xm:f>
            <x14:dxf>
              <fill>
                <patternFill patternType="darkUp"/>
              </fill>
            </x14:dxf>
          </x14:cfRule>
          <xm:sqref>K41:N43 M109:N109</xm:sqref>
        </x14:conditionalFormatting>
        <x14:conditionalFormatting xmlns:xm="http://schemas.microsoft.com/office/excel/2006/main">
          <x14:cfRule type="expression" priority="230" id="{34137FC9-05C3-4EA5-8FE7-141F3270AA99}">
            <xm:f>IF('Phase 2 IAQ Investigation'!$E19="Resolved",1,0)</xm:f>
            <x14:dxf>
              <fill>
                <patternFill patternType="darkUp"/>
              </fill>
            </x14:dxf>
          </x14:cfRule>
          <xm:sqref>K44:N49 M103:N103</xm:sqref>
        </x14:conditionalFormatting>
        <x14:conditionalFormatting xmlns:xm="http://schemas.microsoft.com/office/excel/2006/main">
          <x14:cfRule type="expression" priority="506" id="{34137FC9-05C3-4EA5-8FE7-141F3270AA99}">
            <xm:f>IF('Phase 2 IAQ Investigation'!$E51="Resolved",1,0)</xm:f>
            <x14:dxf>
              <fill>
                <patternFill patternType="darkUp"/>
              </fill>
            </x14:dxf>
          </x14:cfRule>
          <xm:sqref>K67:N67 K95:N97</xm:sqref>
        </x14:conditionalFormatting>
        <x14:conditionalFormatting xmlns:xm="http://schemas.microsoft.com/office/excel/2006/main">
          <x14:cfRule type="expression" priority="1093" id="{34137FC9-05C3-4EA5-8FE7-141F3270AA99}">
            <xm:f>IF('Phase 2 IAQ Investigation'!$E77="Resolved",1,0)</xm:f>
            <x14:dxf>
              <fill>
                <patternFill patternType="darkUp"/>
              </fill>
            </x14:dxf>
          </x14:cfRule>
          <xm:sqref>K90:N90</xm:sqref>
        </x14:conditionalFormatting>
        <x14:conditionalFormatting xmlns:xm="http://schemas.microsoft.com/office/excel/2006/main">
          <x14:cfRule type="expression" priority="272" id="{34137FC9-05C3-4EA5-8FE7-141F3270AA99}">
            <xm:f>IF('Phase 2 IAQ Investigation'!$E27="Resolved",1,0)</xm:f>
            <x14:dxf>
              <fill>
                <patternFill patternType="darkUp"/>
              </fill>
            </x14:dxf>
          </x14:cfRule>
          <xm:sqref>M50:N50 M60:N60</xm:sqref>
        </x14:conditionalFormatting>
        <x14:conditionalFormatting xmlns:xm="http://schemas.microsoft.com/office/excel/2006/main">
          <x14:cfRule type="expression" priority="1083" id="{34137FC9-05C3-4EA5-8FE7-141F3270AA99}">
            <xm:f>IF('Phase 2 IAQ Investigation'!$E33="Resolved",1,0)</xm:f>
            <x14:dxf>
              <fill>
                <patternFill patternType="darkUp"/>
              </fill>
            </x14:dxf>
          </x14:cfRule>
          <xm:sqref>M51:N51 K66:N66 M68:N68 M79:N79</xm:sqref>
        </x14:conditionalFormatting>
        <x14:conditionalFormatting xmlns:xm="http://schemas.microsoft.com/office/excel/2006/main">
          <x14:cfRule type="expression" priority="382" id="{34137FC9-05C3-4EA5-8FE7-141F3270AA99}">
            <xm:f>IF('Phase 2 IAQ Investigation'!$E33="Resolved",1,0)</xm:f>
            <x14:dxf>
              <fill>
                <patternFill patternType="darkUp"/>
              </fill>
            </x14:dxf>
          </x14:cfRule>
          <xm:sqref>M52:N53 M63:N64 M69:N71 K76:N76 K77 M77:N78 M85:N86 M98:N98</xm:sqref>
        </x14:conditionalFormatting>
        <x14:conditionalFormatting xmlns:xm="http://schemas.microsoft.com/office/excel/2006/main">
          <x14:cfRule type="expression" priority="696" id="{34137FC9-05C3-4EA5-8FE7-141F3270AA99}">
            <xm:f>IF('Phase 2 IAQ Investigation'!#REF!="Resolved",1,0)</xm:f>
            <x14:dxf>
              <fill>
                <patternFill patternType="darkUp"/>
              </fill>
            </x14:dxf>
          </x14:cfRule>
          <xm:sqref>M54:N56</xm:sqref>
        </x14:conditionalFormatting>
        <x14:conditionalFormatting xmlns:xm="http://schemas.microsoft.com/office/excel/2006/main">
          <x14:cfRule type="expression" priority="580" id="{34137FC9-05C3-4EA5-8FE7-141F3270AA99}">
            <xm:f>IF('Phase 2 IAQ Investigation'!$E36="Resolved",1,0)</xm:f>
            <x14:dxf>
              <fill>
                <patternFill patternType="darkUp"/>
              </fill>
            </x14:dxf>
          </x14:cfRule>
          <xm:sqref>M57:N58</xm:sqref>
        </x14:conditionalFormatting>
        <x14:conditionalFormatting xmlns:xm="http://schemas.microsoft.com/office/excel/2006/main">
          <x14:cfRule type="expression" priority="1064" id="{34137FC9-05C3-4EA5-8FE7-141F3270AA99}">
            <xm:f>IF('Phase 2 IAQ Investigation'!$E37="Resolved",1,0)</xm:f>
            <x14:dxf>
              <fill>
                <patternFill patternType="darkUp"/>
              </fill>
            </x14:dxf>
          </x14:cfRule>
          <xm:sqref>M59:N59 M80:N84 M101:N102</xm:sqref>
        </x14:conditionalFormatting>
        <x14:conditionalFormatting xmlns:xm="http://schemas.microsoft.com/office/excel/2006/main">
          <x14:cfRule type="expression" priority="410" id="{34137FC9-05C3-4EA5-8FE7-141F3270AA99}">
            <xm:f>IF('Phase 2 IAQ Investigation'!$E41="Resolved",1,0)</xm:f>
            <x14:dxf>
              <fill>
                <patternFill patternType="darkUp"/>
              </fill>
            </x14:dxf>
          </x14:cfRule>
          <xm:sqref>M61:N62 M65:N65 K78:N78</xm:sqref>
        </x14:conditionalFormatting>
        <x14:conditionalFormatting xmlns:xm="http://schemas.microsoft.com/office/excel/2006/main">
          <x14:cfRule type="expression" priority="542" id="{34137FC9-05C3-4EA5-8FE7-141F3270AA99}">
            <xm:f>IF('Phase 2 IAQ Investigation'!$E55="Resolved",1,0)</xm:f>
            <x14:dxf>
              <fill>
                <patternFill patternType="darkUp"/>
              </fill>
            </x14:dxf>
          </x14:cfRule>
          <xm:sqref>M72:N72</xm:sqref>
        </x14:conditionalFormatting>
        <x14:conditionalFormatting xmlns:xm="http://schemas.microsoft.com/office/excel/2006/main">
          <x14:cfRule type="expression" priority="781" id="{34137FC9-05C3-4EA5-8FE7-141F3270AA99}">
            <xm:f>IF('Phase 2 IAQ Investigation'!#REF!="Resolved",1,0)</xm:f>
            <x14:dxf>
              <fill>
                <patternFill patternType="darkUp"/>
              </fill>
            </x14:dxf>
          </x14:cfRule>
          <xm:sqref>M73:N75</xm:sqref>
        </x14:conditionalFormatting>
        <x14:conditionalFormatting xmlns:xm="http://schemas.microsoft.com/office/excel/2006/main">
          <x14:cfRule type="expression" priority="949" id="{34137FC9-05C3-4EA5-8FE7-141F3270AA99}">
            <xm:f>IF('Phase 2 IAQ Investigation'!$E73="Resolved",1,0)</xm:f>
            <x14:dxf>
              <fill>
                <patternFill patternType="darkUp"/>
              </fill>
            </x14:dxf>
          </x14:cfRule>
          <xm:sqref>M87:N87 K91:N92 K94:N94</xm:sqref>
        </x14:conditionalFormatting>
        <x14:conditionalFormatting xmlns:xm="http://schemas.microsoft.com/office/excel/2006/main">
          <x14:cfRule type="expression" priority="1092" id="{34137FC9-05C3-4EA5-8FE7-141F3270AA99}">
            <xm:f>IF('Phase 2 IAQ Investigation'!$E73="Resolved",1,0)</xm:f>
            <x14:dxf>
              <fill>
                <patternFill patternType="darkUp"/>
              </fill>
            </x14:dxf>
          </x14:cfRule>
          <xm:sqref>M88:N89</xm:sqref>
        </x14:conditionalFormatting>
        <x14:conditionalFormatting xmlns:xm="http://schemas.microsoft.com/office/excel/2006/main">
          <x14:cfRule type="expression" priority="1035" id="{34137FC9-05C3-4EA5-8FE7-141F3270AA99}">
            <xm:f>IF('Phase 2 IAQ Investigation'!#REF!="Resolved",1,0)</xm:f>
            <x14:dxf>
              <fill>
                <patternFill patternType="darkUp"/>
              </fill>
            </x14:dxf>
          </x14:cfRule>
          <xm:sqref>M99:N100</xm:sqref>
        </x14:conditionalFormatting>
        <x14:conditionalFormatting xmlns:xm="http://schemas.microsoft.com/office/excel/2006/main">
          <x14:cfRule type="expression" priority="1006" id="{34137FC9-05C3-4EA5-8FE7-141F3270AA99}">
            <xm:f>IF('Phase 2 IAQ Investigation'!#REF!="Resolved",1,0)</xm:f>
            <x14:dxf>
              <fill>
                <patternFill patternType="darkUp"/>
              </fill>
            </x14:dxf>
          </x14:cfRule>
          <xm:sqref>M104:N105</xm:sqref>
        </x14:conditionalFormatting>
        <x14:conditionalFormatting xmlns:xm="http://schemas.microsoft.com/office/excel/2006/main">
          <x14:cfRule type="expression" priority="58" id="{34137FC9-05C3-4EA5-8FE7-141F3270AA99}">
            <xm:f>IF('Phase 2 IAQ Investigation'!$E81="Resolved",1,0)</xm:f>
            <x14:dxf>
              <fill>
                <patternFill patternType="darkUp"/>
              </fill>
            </x14:dxf>
          </x14:cfRule>
          <xm:sqref>M110:N111</xm:sqref>
        </x14:conditionalFormatting>
      </x14:conditionalFormattings>
    </ext>
    <ext xmlns:x14="http://schemas.microsoft.com/office/spreadsheetml/2009/9/main" uri="{CCE6A557-97BC-4b89-ADB6-D9C93CAAB3DF}">
      <x14:dataValidations xmlns:xm="http://schemas.microsoft.com/office/excel/2006/main" disablePrompts="1" count="1">
        <x14:dataValidation type="list" allowBlank="1" showInputMessage="1" showErrorMessage="1" xr:uid="{8821438A-257A-4F23-8D8B-F9A5AFC45D94}">
          <x14:formula1>
            <xm:f>'Options 2024 '!$B$190:$B$192</xm:f>
          </x14:formula1>
          <xm:sqref>N115:N120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7CBDF-257D-4B25-B008-1E7E3C156AA5}">
  <sheetPr codeName="Sheet4">
    <tabColor rgb="FF00FED4"/>
    <outlinePr summaryBelow="0" summaryRight="0"/>
  </sheetPr>
  <dimension ref="B2:H77"/>
  <sheetViews>
    <sheetView zoomScale="90" zoomScaleNormal="90" workbookViewId="0">
      <selection activeCell="C81" sqref="C81"/>
    </sheetView>
  </sheetViews>
  <sheetFormatPr defaultColWidth="9.109375" defaultRowHeight="15" outlineLevelRow="1" x14ac:dyDescent="0.35"/>
  <cols>
    <col min="1" max="1" width="0.5546875" style="4" customWidth="1"/>
    <col min="2" max="2" width="26.33203125" style="3" bestFit="1" customWidth="1"/>
    <col min="3" max="3" width="41.33203125" style="76" customWidth="1"/>
    <col min="4" max="4" width="36" style="76" customWidth="1"/>
    <col min="5" max="5" width="51.21875" style="70" customWidth="1"/>
    <col min="6" max="6" width="19.88671875" style="70" bestFit="1" customWidth="1"/>
    <col min="7" max="7" width="45.6640625" style="4" customWidth="1"/>
    <col min="8" max="8" width="23" style="4" customWidth="1"/>
    <col min="9" max="16384" width="9.109375" style="4"/>
  </cols>
  <sheetData>
    <row r="2" spans="2:8" ht="24.6" customHeight="1" thickBot="1" x14ac:dyDescent="0.4">
      <c r="B2" s="487" t="s">
        <v>5449</v>
      </c>
      <c r="C2" s="488"/>
      <c r="D2" s="488"/>
      <c r="E2" s="488"/>
      <c r="F2" s="488"/>
      <c r="G2" s="488"/>
      <c r="H2" s="488"/>
    </row>
    <row r="3" spans="2:8" customFormat="1" ht="79.8" customHeight="1" collapsed="1" thickBot="1" x14ac:dyDescent="0.3">
      <c r="B3" s="454" t="s">
        <v>5316</v>
      </c>
      <c r="C3" s="453"/>
      <c r="D3" s="453"/>
      <c r="E3" s="149" t="s">
        <v>5339</v>
      </c>
      <c r="F3" s="135" t="s">
        <v>5344</v>
      </c>
      <c r="G3" s="271" t="s">
        <v>5386</v>
      </c>
      <c r="H3" s="135" t="s">
        <v>5388</v>
      </c>
    </row>
    <row r="4" spans="2:8" customFormat="1" ht="45.6" hidden="1" outlineLevel="1" thickBot="1" x14ac:dyDescent="0.3">
      <c r="B4" s="540" t="s">
        <v>5312</v>
      </c>
      <c r="C4" s="360" t="s">
        <v>5663</v>
      </c>
      <c r="D4" s="81" t="s">
        <v>5333</v>
      </c>
      <c r="E4" s="410" t="str">
        <f>IF(ISBLANK('Phase 2 IAQ Assessment'!D12),"INCOMPLETE",'Phase 2 IAQ Assessment'!D12)</f>
        <v>INCOMPLETE</v>
      </c>
      <c r="F4" s="411" t="str">
        <f>IF('Phase 2 IAQ Assessment'!E12="[Select Dropdown]","INCOMPLETE",'Phase 2 IAQ Assessment'!E12)</f>
        <v>INCOMPLETE</v>
      </c>
      <c r="G4" s="412" t="str">
        <f>IF(ISBLANK('Phase 2 IAQ Investigation'!D12),"INCOMPLETE",'Phase 2 IAQ Investigation'!D12)</f>
        <v>INCOMPLETE</v>
      </c>
      <c r="H4" s="413" t="str">
        <f>'Phase 2 IAQ Investigation'!E12</f>
        <v>INCOMPLETE</v>
      </c>
    </row>
    <row r="5" spans="2:8" customFormat="1" ht="45" hidden="1" outlineLevel="1" x14ac:dyDescent="0.25">
      <c r="B5" s="541"/>
      <c r="C5" s="508" t="s">
        <v>5664</v>
      </c>
      <c r="D5" s="327" t="s">
        <v>5651</v>
      </c>
      <c r="E5" s="272" t="str">
        <f>IF(ISBLANK('Phase 2 IAQ Assessment'!D14),"INCOMPLETE",'Phase 2 IAQ Assessment'!D14)</f>
        <v>INCOMPLETE</v>
      </c>
      <c r="F5" s="202" t="str">
        <f>IF('Phase 2 IAQ Assessment'!E14="[Select Dropdown]","INCOMPLETE",'Phase 2 IAQ Assessment'!E14)</f>
        <v>INCOMPLETE</v>
      </c>
      <c r="G5" s="276" t="str">
        <f>IF(ISBLANK('Phase 2 IAQ Investigation'!D14),"INCOMPLETE",'Phase 2 IAQ Investigation'!D14)</f>
        <v>INCOMPLETE</v>
      </c>
      <c r="H5" s="204" t="str">
        <f>'Phase 2 IAQ Investigation'!E14</f>
        <v>INCOMPLETE</v>
      </c>
    </row>
    <row r="6" spans="2:8" customFormat="1" ht="30" hidden="1" outlineLevel="1" x14ac:dyDescent="0.25">
      <c r="B6" s="541"/>
      <c r="C6" s="508"/>
      <c r="D6" s="326" t="s">
        <v>5331</v>
      </c>
      <c r="E6" s="273" t="str">
        <f>IF(ISBLANK('Phase 2 IAQ Assessment'!D15),"INCOMPLETE",'Phase 2 IAQ Assessment'!D15)</f>
        <v>INCOMPLETE</v>
      </c>
      <c r="F6" s="6" t="str">
        <f>IF('Phase 2 IAQ Assessment'!E15="[Select Dropdown]","INCOMPLETE",'Phase 2 IAQ Assessment'!E15)</f>
        <v>INCOMPLETE</v>
      </c>
      <c r="G6" s="277" t="str">
        <f>IF(ISBLANK('Phase 2 IAQ Investigation'!D15),"INCOMPLETE",'Phase 2 IAQ Investigation'!D15)</f>
        <v>INCOMPLETE</v>
      </c>
      <c r="H6" s="205" t="str">
        <f>'Phase 2 IAQ Investigation'!E15</f>
        <v>INCOMPLETE</v>
      </c>
    </row>
    <row r="7" spans="2:8" customFormat="1" ht="45" hidden="1" customHeight="1" outlineLevel="1" x14ac:dyDescent="0.25">
      <c r="B7" s="542"/>
      <c r="C7" s="508"/>
      <c r="D7" s="326" t="s">
        <v>5652</v>
      </c>
      <c r="E7" s="273" t="str">
        <f>IF(ISBLANK('Phase 2 IAQ Assessment'!D16),"INCOMPLETE",'Phase 2 IAQ Assessment'!D16)</f>
        <v>INCOMPLETE</v>
      </c>
      <c r="F7" s="6" t="str">
        <f>IF('Phase 2 IAQ Assessment'!E16="[Select Dropdown]","INCOMPLETE",'Phase 2 IAQ Assessment'!E16)</f>
        <v>INCOMPLETE</v>
      </c>
      <c r="G7" s="277" t="str">
        <f>IF(ISBLANK('Phase 2 IAQ Investigation'!D16),"INCOMPLETE",'Phase 2 IAQ Investigation'!D16)</f>
        <v>INCOMPLETE</v>
      </c>
      <c r="H7" s="205" t="str">
        <f>'Phase 2 IAQ Investigation'!E16</f>
        <v>INCOMPLETE</v>
      </c>
    </row>
    <row r="8" spans="2:8" customFormat="1" ht="45.6" hidden="1" outlineLevel="1" thickBot="1" x14ac:dyDescent="0.3">
      <c r="B8" s="542"/>
      <c r="C8" s="500"/>
      <c r="D8" s="328" t="s">
        <v>5574</v>
      </c>
      <c r="E8" s="274" t="str">
        <f>IF(ISBLANK('Phase 2 IAQ Assessment'!D17),"INCOMPLETE",'Phase 2 IAQ Assessment'!D17)</f>
        <v>INCOMPLETE</v>
      </c>
      <c r="F8" s="203" t="str">
        <f>IF('Phase 2 IAQ Assessment'!E17="[Select Dropdown]","INCOMPLETE",'Phase 2 IAQ Assessment'!E17)</f>
        <v>INCOMPLETE</v>
      </c>
      <c r="G8" s="278" t="str">
        <f>IF(ISBLANK('Phase 2 IAQ Investigation'!D17),"INCOMPLETE",'Phase 2 IAQ Investigation'!D17)</f>
        <v>INCOMPLETE</v>
      </c>
      <c r="H8" s="275" t="str">
        <f>'Phase 2 IAQ Investigation'!E17</f>
        <v>INCOMPLETE</v>
      </c>
    </row>
    <row r="9" spans="2:8" customFormat="1" ht="45" hidden="1" outlineLevel="1" x14ac:dyDescent="0.25">
      <c r="B9" s="542"/>
      <c r="C9" s="499" t="s">
        <v>5665</v>
      </c>
      <c r="D9" s="327" t="s">
        <v>5575</v>
      </c>
      <c r="E9" s="272" t="str">
        <f>IF(ISBLANK('Phase 2 IAQ Assessment'!D19),"INCOMPLETE",'Phase 2 IAQ Assessment'!D19)</f>
        <v>INCOMPLETE</v>
      </c>
      <c r="F9" s="202" t="str">
        <f>IF('Phase 2 IAQ Assessment'!E19="[Select Dropdown]","INCOMPLETE",'Phase 2 IAQ Assessment'!E19)</f>
        <v>INCOMPLETE</v>
      </c>
      <c r="G9" s="276" t="str">
        <f>IF(ISBLANK('Phase 2 IAQ Investigation'!E19),"INCOMPLETE",'Phase 2 IAQ Investigation'!E19)</f>
        <v>INCOMPLETE</v>
      </c>
      <c r="H9" s="204" t="str">
        <f>'Phase 2 IAQ Investigation'!E19</f>
        <v>INCOMPLETE</v>
      </c>
    </row>
    <row r="10" spans="2:8" customFormat="1" ht="30" hidden="1" outlineLevel="1" x14ac:dyDescent="0.25">
      <c r="B10" s="542"/>
      <c r="C10" s="508"/>
      <c r="D10" s="326" t="s">
        <v>5329</v>
      </c>
      <c r="E10" s="403" t="str">
        <f>IF(ISBLANK('Phase 2 IAQ Assessment'!D20),"INCOMPLETE",'Phase 2 IAQ Assessment'!D20)</f>
        <v>INCOMPLETE</v>
      </c>
      <c r="F10" s="9" t="str">
        <f>IF('Phase 2 IAQ Assessment'!E20="[Select Dropdown]","INCOMPLETE",'Phase 2 IAQ Assessment'!E20)</f>
        <v>INCOMPLETE</v>
      </c>
      <c r="G10" s="404" t="str">
        <f>IF(ISBLANK('Phase 2 IAQ Investigation'!E20),"INCOMPLETE",'Phase 2 IAQ Investigation'!E20)</f>
        <v>INCOMPLETE</v>
      </c>
      <c r="H10" s="405" t="str">
        <f>'Phase 2 IAQ Investigation'!E20</f>
        <v>INCOMPLETE</v>
      </c>
    </row>
    <row r="11" spans="2:8" customFormat="1" ht="30.6" hidden="1" outlineLevel="1" thickBot="1" x14ac:dyDescent="0.3">
      <c r="B11" s="542"/>
      <c r="C11" s="500"/>
      <c r="D11" s="328" t="s">
        <v>5328</v>
      </c>
      <c r="E11" s="414" t="str">
        <f>IF(ISBLANK('Phase 2 IAQ Assessment'!D21),"INCOMPLETE",'Phase 2 IAQ Assessment'!D21)</f>
        <v>INCOMPLETE</v>
      </c>
      <c r="F11" s="415" t="str">
        <f>IF('Phase 2 IAQ Assessment'!E21="[Select Dropdown]","INCOMPLETE",'Phase 2 IAQ Assessment'!E21)</f>
        <v>INCOMPLETE</v>
      </c>
      <c r="G11" s="416" t="str">
        <f>IF(ISBLANK('Phase 2 IAQ Investigation'!E21),"INCOMPLETE",'Phase 2 IAQ Investigation'!E21)</f>
        <v>INCOMPLETE</v>
      </c>
      <c r="H11" s="206" t="str">
        <f>'Phase 2 IAQ Investigation'!E21</f>
        <v>INCOMPLETE</v>
      </c>
    </row>
    <row r="12" spans="2:8" customFormat="1" ht="45" hidden="1" outlineLevel="1" x14ac:dyDescent="0.25">
      <c r="B12" s="542"/>
      <c r="C12" s="499" t="s">
        <v>5666</v>
      </c>
      <c r="D12" s="327" t="s">
        <v>5583</v>
      </c>
      <c r="E12" s="272" t="str">
        <f>IF(ISBLANK('Phase 2 IAQ Assessment'!D23),"INCOMPLETE",'Phase 2 IAQ Assessment'!D23)</f>
        <v>INCOMPLETE</v>
      </c>
      <c r="F12" s="202" t="str">
        <f>IF('Phase 2 IAQ Assessment'!E23="[Select Dropdown]","INCOMPLETE",'Phase 2 IAQ Assessment'!E24)</f>
        <v>INCOMPLETE</v>
      </c>
      <c r="G12" s="276" t="str">
        <f>IF(ISBLANK('Phase 2 IAQ Investigation'!D23),"INCOMPLETE",'Phase 2 IAQ Investigation'!D27)</f>
        <v>INCOMPLETE</v>
      </c>
      <c r="H12" s="204" t="str">
        <f>'Phase 2 IAQ Investigation'!E23</f>
        <v>INCOMPLETE</v>
      </c>
    </row>
    <row r="13" spans="2:8" customFormat="1" ht="45" hidden="1" outlineLevel="1" x14ac:dyDescent="0.25">
      <c r="B13" s="542"/>
      <c r="C13" s="508"/>
      <c r="D13" s="326" t="s">
        <v>5576</v>
      </c>
      <c r="E13" s="403" t="str">
        <f>IF(ISBLANK('Phase 2 IAQ Assessment'!D24),"INCOMPLETE",'Phase 2 IAQ Assessment'!D24)</f>
        <v>INCOMPLETE</v>
      </c>
      <c r="F13" s="9" t="str">
        <f>IF('Phase 2 IAQ Assessment'!E24="[Select Dropdown]","INCOMPLETE",'Phase 2 IAQ Assessment'!E25)</f>
        <v>INCOMPLETE</v>
      </c>
      <c r="G13" s="404" t="str">
        <f>IF(ISBLANK('Phase 2 IAQ Investigation'!D24),"INCOMPLETE",'Phase 2 IAQ Investigation'!D28)</f>
        <v>INCOMPLETE</v>
      </c>
      <c r="H13" s="405" t="str">
        <f>'Phase 2 IAQ Investigation'!E24</f>
        <v>INCOMPLETE</v>
      </c>
    </row>
    <row r="14" spans="2:8" customFormat="1" ht="75.599999999999994" hidden="1" outlineLevel="1" thickBot="1" x14ac:dyDescent="0.3">
      <c r="B14" s="542"/>
      <c r="C14" s="500"/>
      <c r="D14" s="328" t="s">
        <v>5577</v>
      </c>
      <c r="E14" s="414" t="str">
        <f>IF(ISBLANK('Phase 2 IAQ Assessment'!D25),"INCOMPLETE",'Phase 2 IAQ Assessment'!D25)</f>
        <v>INCOMPLETE</v>
      </c>
      <c r="F14" s="415" t="str">
        <f>IF('Phase 2 IAQ Assessment'!E25="[Select Dropdown]","INCOMPLETE",'Phase 2 IAQ Assessment'!E26)</f>
        <v>INCOMPLETE</v>
      </c>
      <c r="G14" s="416" t="str">
        <f>IF(ISBLANK('Phase 2 IAQ Investigation'!D25),"INCOMPLETE",'Phase 2 IAQ Investigation'!D29)</f>
        <v>INCOMPLETE</v>
      </c>
      <c r="H14" s="206" t="str">
        <f>'Phase 2 IAQ Investigation'!E25</f>
        <v>INCOMPLETE</v>
      </c>
    </row>
    <row r="15" spans="2:8" customFormat="1" ht="45" hidden="1" outlineLevel="1" x14ac:dyDescent="0.25">
      <c r="B15" s="542"/>
      <c r="C15" s="499" t="s">
        <v>5667</v>
      </c>
      <c r="D15" s="327" t="s">
        <v>5578</v>
      </c>
      <c r="E15" s="272" t="str">
        <f>IF(ISBLANK('Phase 2 IAQ Assessment'!D27),"INCOMPLETE",'Phase 2 IAQ Assessment'!D27)</f>
        <v>INCOMPLETE</v>
      </c>
      <c r="F15" s="202" t="str">
        <f>IF('Phase 2 IAQ Assessment'!E27="[Select Dropdown]","INCOMPLETE",'Phase 2 IAQ Assessment'!E27)</f>
        <v>INCOMPLETE</v>
      </c>
      <c r="G15" s="276" t="str">
        <f>IF(ISBLANK('Phase 2 IAQ Investigation'!D27),"INCOMPLETE",'Phase 2 IAQ Investigation'!D27)</f>
        <v>INCOMPLETE</v>
      </c>
      <c r="H15" s="204" t="str">
        <f>'Phase 2 IAQ Investigation'!E27</f>
        <v>INCOMPLETE</v>
      </c>
    </row>
    <row r="16" spans="2:8" customFormat="1" ht="45" hidden="1" outlineLevel="1" x14ac:dyDescent="0.25">
      <c r="B16" s="542"/>
      <c r="C16" s="508"/>
      <c r="D16" s="326" t="s">
        <v>5579</v>
      </c>
      <c r="E16" s="403" t="str">
        <f>IF(ISBLANK('Phase 2 IAQ Assessment'!D28),"INCOMPLETE",'Phase 2 IAQ Assessment'!D28)</f>
        <v>INCOMPLETE</v>
      </c>
      <c r="F16" s="9" t="str">
        <f>IF('Phase 2 IAQ Assessment'!E28="[Select Dropdown]","INCOMPLETE",'Phase 2 IAQ Assessment'!E28)</f>
        <v>INCOMPLETE</v>
      </c>
      <c r="G16" s="404" t="str">
        <f>IF(ISBLANK('Phase 2 IAQ Investigation'!D28),"INCOMPLETE",'Phase 2 IAQ Investigation'!D28)</f>
        <v>INCOMPLETE</v>
      </c>
      <c r="H16" s="405" t="str">
        <f>'Phase 2 IAQ Investigation'!E28</f>
        <v>INCOMPLETE</v>
      </c>
    </row>
    <row r="17" spans="2:8" customFormat="1" ht="30" hidden="1" outlineLevel="1" x14ac:dyDescent="0.25">
      <c r="B17" s="542"/>
      <c r="C17" s="508"/>
      <c r="D17" s="326" t="s">
        <v>5580</v>
      </c>
      <c r="E17" s="403" t="str">
        <f>IF(ISBLANK('Phase 2 IAQ Assessment'!D29),"INCOMPLETE",'Phase 2 IAQ Assessment'!D29)</f>
        <v>INCOMPLETE</v>
      </c>
      <c r="F17" s="9" t="str">
        <f>IF('Phase 2 IAQ Assessment'!E29="[Select Dropdown]","INCOMPLETE",'Phase 2 IAQ Assessment'!E29)</f>
        <v>INCOMPLETE</v>
      </c>
      <c r="G17" s="404" t="str">
        <f>IF(ISBLANK('Phase 2 IAQ Investigation'!D29),"INCOMPLETE",'Phase 2 IAQ Investigation'!D29)</f>
        <v>INCOMPLETE</v>
      </c>
      <c r="H17" s="405" t="str">
        <f>'Phase 2 IAQ Investigation'!E29</f>
        <v>INCOMPLETE</v>
      </c>
    </row>
    <row r="18" spans="2:8" customFormat="1" ht="45" hidden="1" outlineLevel="1" x14ac:dyDescent="0.25">
      <c r="B18" s="542"/>
      <c r="C18" s="508"/>
      <c r="D18" s="326" t="s">
        <v>5582</v>
      </c>
      <c r="E18" s="403" t="str">
        <f>IF(ISBLANK('Phase 2 IAQ Assessment'!D30),"INCOMPLETE",'Phase 2 IAQ Assessment'!D30)</f>
        <v>INCOMPLETE</v>
      </c>
      <c r="F18" s="9" t="str">
        <f>IF('Phase 2 IAQ Assessment'!E30="[Select Dropdown]","INCOMPLETE",'Phase 2 IAQ Assessment'!E30)</f>
        <v>INCOMPLETE</v>
      </c>
      <c r="G18" s="404" t="str">
        <f>IF(ISBLANK('Phase 2 IAQ Investigation'!D30),"INCOMPLETE",'Phase 2 IAQ Investigation'!D30)</f>
        <v>INCOMPLETE</v>
      </c>
      <c r="H18" s="405" t="str">
        <f>'Phase 2 IAQ Investigation'!E30</f>
        <v>INCOMPLETE</v>
      </c>
    </row>
    <row r="19" spans="2:8" customFormat="1" ht="30.6" hidden="1" outlineLevel="1" thickBot="1" x14ac:dyDescent="0.3">
      <c r="B19" s="542"/>
      <c r="C19" s="500"/>
      <c r="D19" s="328" t="s">
        <v>5581</v>
      </c>
      <c r="E19" s="414" t="str">
        <f>IF(ISBLANK('Phase 2 IAQ Assessment'!D31),"INCOMPLETE",'Phase 2 IAQ Assessment'!D31)</f>
        <v>INCOMPLETE</v>
      </c>
      <c r="F19" s="415" t="str">
        <f>IF('Phase 2 IAQ Assessment'!E31="[Select Dropdown]","INCOMPLETE",'Phase 2 IAQ Assessment'!E31)</f>
        <v>INCOMPLETE</v>
      </c>
      <c r="G19" s="416" t="str">
        <f>IF(ISBLANK('Phase 2 IAQ Investigation'!D31),"INCOMPLETE",'Phase 2 IAQ Investigation'!D31)</f>
        <v>INCOMPLETE</v>
      </c>
      <c r="H19" s="206" t="str">
        <f>'Phase 2 IAQ Investigation'!E31</f>
        <v>INCOMPLETE</v>
      </c>
    </row>
    <row r="20" spans="2:8" customFormat="1" ht="30" hidden="1" outlineLevel="1" x14ac:dyDescent="0.25">
      <c r="B20" s="542"/>
      <c r="C20" s="499" t="s">
        <v>5668</v>
      </c>
      <c r="D20" s="327" t="s">
        <v>5584</v>
      </c>
      <c r="E20" s="272" t="str">
        <f>IF(ISBLANK('Phase 2 IAQ Assessment'!D33),"INCOMPLETE",'Phase 2 IAQ Assessment'!D33)</f>
        <v>INCOMPLETE</v>
      </c>
      <c r="F20" s="202" t="str">
        <f>IF('Phase 2 IAQ Assessment'!E33="[Select Dropdown]","INCOMPLETE",'Phase 2 IAQ Assessment'!E33)</f>
        <v>INCOMPLETE</v>
      </c>
      <c r="G20" s="276" t="str">
        <f>IF(ISBLANK('Phase 2 IAQ Investigation'!D33),"INCOMPLETE",'Phase 2 IAQ Investigation'!D33)</f>
        <v>INCOMPLETE</v>
      </c>
      <c r="H20" s="204" t="str">
        <f>'Phase 2 IAQ Investigation'!E33</f>
        <v>INCOMPLETE</v>
      </c>
    </row>
    <row r="21" spans="2:8" customFormat="1" ht="30.6" hidden="1" outlineLevel="1" thickBot="1" x14ac:dyDescent="0.3">
      <c r="B21" s="542"/>
      <c r="C21" s="500"/>
      <c r="D21" s="328" t="s">
        <v>5585</v>
      </c>
      <c r="E21" s="414" t="str">
        <f>IF(ISBLANK('Phase 2 IAQ Assessment'!D34),"INCOMPLETE",'Phase 2 IAQ Assessment'!D34)</f>
        <v>INCOMPLETE</v>
      </c>
      <c r="F21" s="415" t="str">
        <f>IF('Phase 2 IAQ Assessment'!E34="[Select Dropdown]","INCOMPLETE",'Phase 2 IAQ Assessment'!E34)</f>
        <v>INCOMPLETE</v>
      </c>
      <c r="G21" s="416" t="str">
        <f>IF(ISBLANK('Phase 2 IAQ Investigation'!D34),"INCOMPLETE",'Phase 2 IAQ Investigation'!D34)</f>
        <v>INCOMPLETE</v>
      </c>
      <c r="H21" s="206" t="str">
        <f>'Phase 2 IAQ Investigation'!E34</f>
        <v>INCOMPLETE</v>
      </c>
    </row>
    <row r="22" spans="2:8" customFormat="1" ht="30" hidden="1" outlineLevel="1" x14ac:dyDescent="0.25">
      <c r="B22" s="542"/>
      <c r="C22" s="499" t="s">
        <v>5669</v>
      </c>
      <c r="D22" s="327" t="s">
        <v>5586</v>
      </c>
      <c r="E22" s="272" t="str">
        <f>IF(ISBLANK('Phase 2 IAQ Assessment'!D36),"INCOMPLETE",'Phase 2 IAQ Assessment'!D36)</f>
        <v>INCOMPLETE</v>
      </c>
      <c r="F22" s="202" t="str">
        <f>IF('Phase 2 IAQ Assessment'!E36="[Select Dropdown]","INCOMPLETE",'Phase 2 IAQ Assessment'!E36)</f>
        <v>INCOMPLETE</v>
      </c>
      <c r="G22" s="276" t="str">
        <f>IF(ISBLANK('Phase 2 IAQ Investigation'!D36),"INCOMPLETE",'Phase 2 IAQ Investigation'!D36)</f>
        <v>INCOMPLETE</v>
      </c>
      <c r="H22" s="204" t="str">
        <f>'Phase 2 IAQ Investigation'!E36</f>
        <v>INCOMPLETE</v>
      </c>
    </row>
    <row r="23" spans="2:8" customFormat="1" ht="45" hidden="1" outlineLevel="1" x14ac:dyDescent="0.25">
      <c r="B23" s="542"/>
      <c r="C23" s="508"/>
      <c r="D23" s="326" t="s">
        <v>5683</v>
      </c>
      <c r="E23" s="403" t="str">
        <f>IF(ISBLANK('Phase 2 IAQ Assessment'!D37),"INCOMPLETE",'Phase 2 IAQ Assessment'!D37)</f>
        <v>INCOMPLETE</v>
      </c>
      <c r="F23" s="9" t="str">
        <f>IF('Phase 2 IAQ Assessment'!E37="[Select Dropdown]","INCOMPLETE",'Phase 2 IAQ Assessment'!E37)</f>
        <v>INCOMPLETE</v>
      </c>
      <c r="G23" s="404" t="str">
        <f>IF(ISBLANK('Phase 2 IAQ Investigation'!D37),"INCOMPLETE",'Phase 2 IAQ Investigation'!D37)</f>
        <v>INCOMPLETE</v>
      </c>
      <c r="H23" s="405" t="str">
        <f>'Phase 2 IAQ Investigation'!E37</f>
        <v>INCOMPLETE</v>
      </c>
    </row>
    <row r="24" spans="2:8" customFormat="1" ht="54" hidden="1" customHeight="1" outlineLevel="1" x14ac:dyDescent="0.25">
      <c r="B24" s="542"/>
      <c r="C24" s="508"/>
      <c r="D24" s="326" t="s">
        <v>5684</v>
      </c>
      <c r="E24" s="403" t="str">
        <f>IF(ISBLANK('Phase 2 IAQ Assessment'!D38),"INCOMPLETE",'Phase 2 IAQ Assessment'!D38)</f>
        <v>INCOMPLETE</v>
      </c>
      <c r="F24" s="9" t="str">
        <f>IF('Phase 2 IAQ Assessment'!E38="[Select Dropdown]","INCOMPLETE",'Phase 2 IAQ Assessment'!E38)</f>
        <v>INCOMPLETE</v>
      </c>
      <c r="G24" s="404" t="str">
        <f>IF(ISBLANK('Phase 2 IAQ Investigation'!D38),"INCOMPLETE",'Phase 2 IAQ Investigation'!D38)</f>
        <v>INCOMPLETE</v>
      </c>
      <c r="H24" s="405" t="str">
        <f>'Phase 2 IAQ Investigation'!E38</f>
        <v>INCOMPLETE</v>
      </c>
    </row>
    <row r="25" spans="2:8" customFormat="1" ht="45.6" hidden="1" outlineLevel="1" thickBot="1" x14ac:dyDescent="0.3">
      <c r="B25" s="542"/>
      <c r="C25" s="500"/>
      <c r="D25" s="328" t="s">
        <v>5589</v>
      </c>
      <c r="E25" s="414" t="str">
        <f>IF(ISBLANK('Phase 2 IAQ Assessment'!D39),"INCOMPLETE",'Phase 2 IAQ Assessment'!D39)</f>
        <v>INCOMPLETE</v>
      </c>
      <c r="F25" s="415" t="str">
        <f>IF('Phase 2 IAQ Assessment'!E39="[Select Dropdown]","INCOMPLETE",'Phase 2 IAQ Assessment'!E39)</f>
        <v>INCOMPLETE</v>
      </c>
      <c r="G25" s="416" t="str">
        <f>IF(ISBLANK('Phase 2 IAQ Investigation'!D39),"INCOMPLETE",'Phase 2 IAQ Investigation'!D39)</f>
        <v>INCOMPLETE</v>
      </c>
      <c r="H25" s="206" t="str">
        <f>'Phase 2 IAQ Investigation'!E39</f>
        <v>INCOMPLETE</v>
      </c>
    </row>
    <row r="26" spans="2:8" customFormat="1" ht="60" hidden="1" outlineLevel="1" x14ac:dyDescent="0.25">
      <c r="B26" s="542"/>
      <c r="C26" s="499" t="s">
        <v>5670</v>
      </c>
      <c r="D26" s="327" t="s">
        <v>5591</v>
      </c>
      <c r="E26" s="272" t="str">
        <f>IF(ISBLANK('Phase 2 IAQ Assessment'!D41),"INCOMPLETE",'Phase 2 IAQ Assessment'!D41)</f>
        <v>INCOMPLETE</v>
      </c>
      <c r="F26" s="202" t="str">
        <f>IF('Phase 2 IAQ Assessment'!E41="[Select Dropdown]","INCOMPLETE",'Phase 2 IAQ Assessment'!E41)</f>
        <v>INCOMPLETE</v>
      </c>
      <c r="G26" s="276" t="str">
        <f>IF(ISBLANK('Phase 2 IAQ Investigation'!D41),"INCOMPLETE",'Phase 2 IAQ Investigation'!D41)</f>
        <v>INCOMPLETE</v>
      </c>
      <c r="H26" s="204" t="str">
        <f>'Phase 2 IAQ Investigation'!E48</f>
        <v>INCOMPLETE</v>
      </c>
    </row>
    <row r="27" spans="2:8" customFormat="1" ht="30.6" hidden="1" outlineLevel="1" thickBot="1" x14ac:dyDescent="0.3">
      <c r="B27" s="542"/>
      <c r="C27" s="500"/>
      <c r="D27" s="328" t="s">
        <v>5592</v>
      </c>
      <c r="E27" s="274" t="str">
        <f>IF(ISBLANK('Phase 2 IAQ Assessment'!D42),"INCOMPLETE",'Phase 2 IAQ Assessment'!D42)</f>
        <v>INCOMPLETE</v>
      </c>
      <c r="F27" s="203" t="str">
        <f>IF('Phase 2 IAQ Assessment'!E42="[Select Dropdown]","INCOMPLETE",'Phase 2 IAQ Assessment'!E42)</f>
        <v>INCOMPLETE</v>
      </c>
      <c r="G27" s="278" t="str">
        <f>IF(ISBLANK('Phase 2 IAQ Investigation'!D42),"INCOMPLETE",'Phase 2 IAQ Investigation'!D42)</f>
        <v>INCOMPLETE</v>
      </c>
      <c r="H27" s="275" t="str">
        <f>'Phase 2 IAQ Investigation'!E49</f>
        <v>INCOMPLETE</v>
      </c>
    </row>
    <row r="28" spans="2:8" customFormat="1" ht="60" hidden="1" outlineLevel="1" x14ac:dyDescent="0.25">
      <c r="B28" s="542"/>
      <c r="C28" s="499" t="s">
        <v>5671</v>
      </c>
      <c r="D28" s="327" t="s">
        <v>5593</v>
      </c>
      <c r="E28" s="272" t="str">
        <f>IF(ISBLANK('Phase 2 IAQ Assessment'!D44),"INCOMPLETE",'Phase 2 IAQ Assessment'!D44)</f>
        <v>INCOMPLETE</v>
      </c>
      <c r="F28" s="202" t="str">
        <f>IF('Phase 2 IAQ Assessment'!E44="[Select Dropdown]","INCOMPLETE",'Phase 2 IAQ Assessment'!E44)</f>
        <v>INCOMPLETE</v>
      </c>
      <c r="G28" s="276" t="str">
        <f>IF(ISBLANK('Phase 2 IAQ Investigation'!D44),"INCOMPLETE",'Phase 2 IAQ Investigation'!D44)</f>
        <v>INCOMPLETE</v>
      </c>
      <c r="H28" s="204" t="str">
        <f>'Phase 2 IAQ Investigation'!E44</f>
        <v>INCOMPLETE</v>
      </c>
    </row>
    <row r="29" spans="2:8" customFormat="1" ht="30" hidden="1" outlineLevel="1" x14ac:dyDescent="0.25">
      <c r="B29" s="542"/>
      <c r="C29" s="508"/>
      <c r="D29" s="326" t="s">
        <v>5594</v>
      </c>
      <c r="E29" s="403" t="str">
        <f>IF(ISBLANK('Phase 2 IAQ Assessment'!D45),"INCOMPLETE",'Phase 2 IAQ Assessment'!D45)</f>
        <v>INCOMPLETE</v>
      </c>
      <c r="F29" s="9" t="str">
        <f>IF('Phase 2 IAQ Assessment'!E45="[Select Dropdown]","INCOMPLETE",'Phase 2 IAQ Assessment'!E45)</f>
        <v>INCOMPLETE</v>
      </c>
      <c r="G29" s="404" t="str">
        <f>IF(ISBLANK('Phase 2 IAQ Investigation'!D45),"INCOMPLETE",'Phase 2 IAQ Investigation'!D45)</f>
        <v>INCOMPLETE</v>
      </c>
      <c r="H29" s="405" t="str">
        <f>'Phase 2 IAQ Investigation'!E45</f>
        <v>INCOMPLETE</v>
      </c>
    </row>
    <row r="30" spans="2:8" customFormat="1" ht="45.6" hidden="1" outlineLevel="1" thickBot="1" x14ac:dyDescent="0.3">
      <c r="B30" s="542"/>
      <c r="C30" s="500"/>
      <c r="D30" s="328" t="s">
        <v>5595</v>
      </c>
      <c r="E30" s="414" t="str">
        <f>IF(ISBLANK('Phase 2 IAQ Assessment'!D46),"INCOMPLETE",'Phase 2 IAQ Assessment'!D46)</f>
        <v>INCOMPLETE</v>
      </c>
      <c r="F30" s="415" t="str">
        <f>IF('Phase 2 IAQ Assessment'!E46="[Select Dropdown]","INCOMPLETE",'Phase 2 IAQ Assessment'!E46)</f>
        <v>INCOMPLETE</v>
      </c>
      <c r="G30" s="416" t="str">
        <f>IF(ISBLANK('Phase 2 IAQ Investigation'!D46),"INCOMPLETE",'Phase 2 IAQ Investigation'!D46)</f>
        <v>INCOMPLETE</v>
      </c>
      <c r="H30" s="206" t="str">
        <f>'Phase 2 IAQ Investigation'!E46</f>
        <v>INCOMPLETE</v>
      </c>
    </row>
    <row r="31" spans="2:8" customFormat="1" ht="45" hidden="1" outlineLevel="1" x14ac:dyDescent="0.25">
      <c r="B31" s="542"/>
      <c r="C31" s="499" t="s">
        <v>5672</v>
      </c>
      <c r="D31" s="327" t="s">
        <v>5596</v>
      </c>
      <c r="E31" s="272" t="str">
        <f>IF(ISBLANK('Phase 2 IAQ Assessment'!D48),"INCOMPLETE",'Phase 2 IAQ Assessment'!D48)</f>
        <v>INCOMPLETE</v>
      </c>
      <c r="F31" s="202" t="str">
        <f>IF('Phase 2 IAQ Assessment'!E48="[Select Dropdown]","INCOMPLETE",'Phase 2 IAQ Assessment'!E48)</f>
        <v>INCOMPLETE</v>
      </c>
      <c r="G31" s="276" t="str">
        <f>IF(ISBLANK('Phase 2 IAQ Investigation'!D48),"INCOMPLETE",'Phase 2 IAQ Investigation'!D48)</f>
        <v>INCOMPLETE</v>
      </c>
      <c r="H31" s="204" t="str">
        <f>'Phase 2 IAQ Investigation'!E48</f>
        <v>INCOMPLETE</v>
      </c>
    </row>
    <row r="32" spans="2:8" ht="45.6" hidden="1" outlineLevel="1" thickBot="1" x14ac:dyDescent="0.4">
      <c r="B32" s="542"/>
      <c r="C32" s="500"/>
      <c r="D32" s="328" t="s">
        <v>5597</v>
      </c>
      <c r="E32" s="274" t="str">
        <f>IF(ISBLANK('Phase 2 IAQ Assessment'!D49),"INCOMPLETE",'Phase 2 IAQ Assessment'!D49)</f>
        <v>INCOMPLETE</v>
      </c>
      <c r="F32" s="203" t="str">
        <f>IF('Phase 2 IAQ Assessment'!E49="[Select Dropdown]","INCOMPLETE",'Phase 2 IAQ Assessment'!E49)</f>
        <v>INCOMPLETE</v>
      </c>
      <c r="G32" s="278" t="str">
        <f>IF(ISBLANK('Phase 2 IAQ Investigation'!D49),"INCOMPLETE",'Phase 2 IAQ Investigation'!D49)</f>
        <v>INCOMPLETE</v>
      </c>
      <c r="H32" s="275" t="str">
        <f>'Phase 2 IAQ Investigation'!E49</f>
        <v>INCOMPLETE</v>
      </c>
    </row>
    <row r="33" spans="2:8" ht="45" hidden="1" outlineLevel="1" x14ac:dyDescent="0.35">
      <c r="B33" s="542"/>
      <c r="C33" s="499" t="s">
        <v>5685</v>
      </c>
      <c r="D33" s="327" t="s">
        <v>5598</v>
      </c>
      <c r="E33" s="272" t="str">
        <f>IF(ISBLANK('Phase 2 IAQ Assessment'!D51),"INCOMPLETE",'Phase 2 IAQ Assessment'!D51)</f>
        <v>INCOMPLETE</v>
      </c>
      <c r="F33" s="202" t="str">
        <f>IF('Phase 2 IAQ Assessment'!E51="[Select Dropdown]","INCOMPLETE",'Phase 2 IAQ Assessment'!E51)</f>
        <v>INCOMPLETE</v>
      </c>
      <c r="G33" s="276" t="str">
        <f>IF(ISBLANK('Phase 2 IAQ Investigation'!D51),"INCOMPLETE",'Phase 2 IAQ Investigation'!D51)</f>
        <v>INCOMPLETE</v>
      </c>
      <c r="H33" s="204" t="str">
        <f>'Phase 2 IAQ Investigation'!E51</f>
        <v>INCOMPLETE</v>
      </c>
    </row>
    <row r="34" spans="2:8" ht="60" hidden="1" outlineLevel="1" x14ac:dyDescent="0.35">
      <c r="B34" s="542"/>
      <c r="C34" s="508"/>
      <c r="D34" s="326" t="s">
        <v>5686</v>
      </c>
      <c r="E34" s="273" t="str">
        <f>IF(ISBLANK('Phase 2 IAQ Assessment'!D52),"INCOMPLETE",'Phase 2 IAQ Assessment'!D52)</f>
        <v>INCOMPLETE</v>
      </c>
      <c r="F34" s="6" t="str">
        <f>IF('Phase 2 IAQ Assessment'!E52="[Select Dropdown]","INCOMPLETE",'Phase 2 IAQ Assessment'!E52)</f>
        <v>INCOMPLETE</v>
      </c>
      <c r="G34" s="277" t="str">
        <f>IF(ISBLANK('Phase 2 IAQ Investigation'!D52),"INCOMPLETE",'Phase 2 IAQ Investigation'!D52)</f>
        <v>INCOMPLETE</v>
      </c>
      <c r="H34" s="205" t="str">
        <f>'Phase 2 IAQ Investigation'!E52</f>
        <v>INCOMPLETE</v>
      </c>
    </row>
    <row r="35" spans="2:8" ht="75.599999999999994" hidden="1" outlineLevel="1" thickBot="1" x14ac:dyDescent="0.4">
      <c r="B35" s="542"/>
      <c r="C35" s="500"/>
      <c r="D35" s="328" t="s">
        <v>5600</v>
      </c>
      <c r="E35" s="274" t="str">
        <f>IF(ISBLANK('Phase 2 IAQ Assessment'!D53),"INCOMPLETE",'Phase 2 IAQ Assessment'!D53)</f>
        <v>INCOMPLETE</v>
      </c>
      <c r="F35" s="203" t="str">
        <f>IF('Phase 2 IAQ Assessment'!E53="[Select Dropdown]","INCOMPLETE",'Phase 2 IAQ Assessment'!E53)</f>
        <v>INCOMPLETE</v>
      </c>
      <c r="G35" s="278" t="str">
        <f>IF(ISBLANK('Phase 2 IAQ Investigation'!D53),"INCOMPLETE",'Phase 2 IAQ Investigation'!D53)</f>
        <v>INCOMPLETE</v>
      </c>
      <c r="H35" s="275" t="str">
        <f>'Phase 2 IAQ Investigation'!E53</f>
        <v>INCOMPLETE</v>
      </c>
    </row>
    <row r="36" spans="2:8" ht="45.6" hidden="1" outlineLevel="1" thickBot="1" x14ac:dyDescent="0.4">
      <c r="B36" s="542"/>
      <c r="C36" s="360" t="s">
        <v>5673</v>
      </c>
      <c r="D36" s="81" t="s">
        <v>5687</v>
      </c>
      <c r="E36" s="406" t="str">
        <f>IF(ISBLANK('Phase 2 IAQ Assessment'!D55),"INCOMPLETE",'Phase 2 IAQ Assessment'!D55)</f>
        <v>INCOMPLETE</v>
      </c>
      <c r="F36" s="407" t="str">
        <f>IF('Phase 2 IAQ Assessment'!E55="[Select Dropdown]","INCOMPLETE",'Phase 2 IAQ Assessment'!E55)</f>
        <v>INCOMPLETE</v>
      </c>
      <c r="G36" s="408" t="str">
        <f>IF(ISBLANK('Phase 2 IAQ Investigation'!D55),"INCOMPLETE",'Phase 2 IAQ Investigation'!D55)</f>
        <v>INCOMPLETE</v>
      </c>
      <c r="H36" s="409" t="str">
        <f>'Phase 2 IAQ Investigation'!E55</f>
        <v>INCOMPLETE</v>
      </c>
    </row>
    <row r="37" spans="2:8" ht="60" hidden="1" outlineLevel="1" x14ac:dyDescent="0.35">
      <c r="B37" s="542"/>
      <c r="C37" s="499" t="s">
        <v>5674</v>
      </c>
      <c r="D37" s="327" t="s">
        <v>5603</v>
      </c>
      <c r="E37" s="272" t="str">
        <f>IF(ISBLANK('Phase 2 IAQ Assessment'!D57),"INCOMPLETE",'Phase 2 IAQ Assessment'!D57)</f>
        <v>INCOMPLETE</v>
      </c>
      <c r="F37" s="202" t="str">
        <f>IF('Phase 2 IAQ Assessment'!E57="[Select Dropdown]","INCOMPLETE",'Phase 2 IAQ Assessment'!E57)</f>
        <v>INCOMPLETE</v>
      </c>
      <c r="G37" s="276" t="str">
        <f>IF(ISBLANK('Phase 2 IAQ Investigation'!D57),"INCOMPLETE",'Phase 2 IAQ Investigation'!D57)</f>
        <v>INCOMPLETE</v>
      </c>
      <c r="H37" s="204" t="str">
        <f>'Phase 2 IAQ Investigation'!E57</f>
        <v>INCOMPLETE</v>
      </c>
    </row>
    <row r="38" spans="2:8" ht="30" hidden="1" outlineLevel="1" x14ac:dyDescent="0.35">
      <c r="B38" s="542"/>
      <c r="C38" s="508"/>
      <c r="D38" s="326" t="s">
        <v>5604</v>
      </c>
      <c r="E38" s="273" t="str">
        <f>IF(ISBLANK('Phase 2 IAQ Assessment'!D58),"INCOMPLETE",'Phase 2 IAQ Assessment'!D58)</f>
        <v>INCOMPLETE</v>
      </c>
      <c r="F38" s="6" t="str">
        <f>IF('Phase 2 IAQ Assessment'!E58="[Select Dropdown]","INCOMPLETE",'Phase 2 IAQ Assessment'!E58)</f>
        <v>INCOMPLETE</v>
      </c>
      <c r="G38" s="277" t="str">
        <f>IF(ISBLANK('Phase 2 IAQ Investigation'!D58),"INCOMPLETE",'Phase 2 IAQ Investigation'!D58)</f>
        <v>INCOMPLETE</v>
      </c>
      <c r="H38" s="205" t="str">
        <f>'Phase 2 IAQ Investigation'!E58</f>
        <v>INCOMPLETE</v>
      </c>
    </row>
    <row r="39" spans="2:8" ht="45" hidden="1" outlineLevel="1" x14ac:dyDescent="0.35">
      <c r="B39" s="542"/>
      <c r="C39" s="508"/>
      <c r="D39" s="326" t="s">
        <v>5605</v>
      </c>
      <c r="E39" s="273" t="str">
        <f>IF(ISBLANK('Phase 2 IAQ Assessment'!D59),"INCOMPLETE",'Phase 2 IAQ Assessment'!D59)</f>
        <v>INCOMPLETE</v>
      </c>
      <c r="F39" s="6" t="str">
        <f>IF('Phase 2 IAQ Assessment'!E59="[Select Dropdown]","INCOMPLETE",'Phase 2 IAQ Assessment'!E59)</f>
        <v>INCOMPLETE</v>
      </c>
      <c r="G39" s="277" t="str">
        <f>IF(ISBLANK('Phase 2 IAQ Investigation'!D59),"INCOMPLETE",'Phase 2 IAQ Investigation'!D59)</f>
        <v>INCOMPLETE</v>
      </c>
      <c r="H39" s="205" t="str">
        <f>'Phase 2 IAQ Investigation'!E59</f>
        <v>INCOMPLETE</v>
      </c>
    </row>
    <row r="40" spans="2:8" ht="30.6" hidden="1" outlineLevel="1" thickBot="1" x14ac:dyDescent="0.4">
      <c r="B40" s="542"/>
      <c r="C40" s="500"/>
      <c r="D40" s="328" t="s">
        <v>5606</v>
      </c>
      <c r="E40" s="274" t="str">
        <f>IF(ISBLANK('Phase 2 IAQ Assessment'!D60),"INCOMPLETE",'Phase 2 IAQ Assessment'!D60)</f>
        <v>INCOMPLETE</v>
      </c>
      <c r="F40" s="203" t="str">
        <f>IF('Phase 2 IAQ Assessment'!E60="[Select Dropdown]","INCOMPLETE",'Phase 2 IAQ Assessment'!E60)</f>
        <v>INCOMPLETE</v>
      </c>
      <c r="G40" s="278" t="str">
        <f>IF(ISBLANK('Phase 2 IAQ Investigation'!D60),"INCOMPLETE",'Phase 2 IAQ Investigation'!D60)</f>
        <v>INCOMPLETE</v>
      </c>
      <c r="H40" s="275" t="str">
        <f>'Phase 2 IAQ Investigation'!E60</f>
        <v>INCOMPLETE</v>
      </c>
    </row>
    <row r="41" spans="2:8" ht="45" hidden="1" outlineLevel="1" x14ac:dyDescent="0.35">
      <c r="B41" s="542"/>
      <c r="C41" s="499" t="s">
        <v>5675</v>
      </c>
      <c r="D41" s="327" t="s">
        <v>5607</v>
      </c>
      <c r="E41" s="272" t="str">
        <f>IF(ISBLANK('Phase 2 IAQ Assessment'!D62),"INCOMPLETE",'Phase 2 IAQ Assessment'!D62)</f>
        <v>INCOMPLETE</v>
      </c>
      <c r="F41" s="202" t="str">
        <f>IF('Phase 2 IAQ Assessment'!E62="[Select Dropdown]","INCOMPLETE",'Phase 2 IAQ Assessment'!E62)</f>
        <v>INCOMPLETE</v>
      </c>
      <c r="G41" s="276" t="str">
        <f>IF(ISBLANK('Phase 2 IAQ Investigation'!D62),"INCOMPLETE",'Phase 2 IAQ Investigation'!D62)</f>
        <v>INCOMPLETE</v>
      </c>
      <c r="H41" s="204" t="str">
        <f>'Phase 2 IAQ Investigation'!E62</f>
        <v>INCOMPLETE</v>
      </c>
    </row>
    <row r="42" spans="2:8" ht="45" hidden="1" outlineLevel="1" x14ac:dyDescent="0.35">
      <c r="B42" s="542"/>
      <c r="C42" s="508"/>
      <c r="D42" s="326" t="s">
        <v>5609</v>
      </c>
      <c r="E42" s="273" t="str">
        <f>IF(ISBLANK('Phase 2 IAQ Assessment'!D63),"INCOMPLETE",'Phase 2 IAQ Assessment'!D63)</f>
        <v>INCOMPLETE</v>
      </c>
      <c r="F42" s="6" t="str">
        <f>IF('Phase 2 IAQ Assessment'!E63="[Select Dropdown]","INCOMPLETE",'Phase 2 IAQ Assessment'!E63)</f>
        <v>INCOMPLETE</v>
      </c>
      <c r="G42" s="277" t="str">
        <f>IF(ISBLANK('Phase 2 IAQ Investigation'!D63),"INCOMPLETE",'Phase 2 IAQ Investigation'!D63)</f>
        <v>INCOMPLETE</v>
      </c>
      <c r="H42" s="205" t="str">
        <f>'Phase 2 IAQ Investigation'!E63</f>
        <v>INCOMPLETE</v>
      </c>
    </row>
    <row r="43" spans="2:8" ht="30.6" hidden="1" outlineLevel="1" thickBot="1" x14ac:dyDescent="0.4">
      <c r="B43" s="542"/>
      <c r="C43" s="500"/>
      <c r="D43" s="328" t="s">
        <v>5610</v>
      </c>
      <c r="E43" s="274" t="str">
        <f>IF(ISBLANK('Phase 2 IAQ Assessment'!D64),"INCOMPLETE",'Phase 2 IAQ Assessment'!D64)</f>
        <v>INCOMPLETE</v>
      </c>
      <c r="F43" s="203" t="str">
        <f>IF('Phase 2 IAQ Assessment'!E64="[Select Dropdown]","INCOMPLETE",'Phase 2 IAQ Assessment'!E64)</f>
        <v>INCOMPLETE</v>
      </c>
      <c r="G43" s="278" t="str">
        <f>IF(ISBLANK('Phase 2 IAQ Investigation'!D64),"INCOMPLETE",'Phase 2 IAQ Investigation'!D64)</f>
        <v>INCOMPLETE</v>
      </c>
      <c r="H43" s="275" t="str">
        <f>'Phase 2 IAQ Investigation'!E64</f>
        <v>INCOMPLETE</v>
      </c>
    </row>
    <row r="44" spans="2:8" ht="45" hidden="1" outlineLevel="1" x14ac:dyDescent="0.35">
      <c r="B44" s="542"/>
      <c r="C44" s="499" t="s">
        <v>5676</v>
      </c>
      <c r="D44" s="327" t="s">
        <v>5612</v>
      </c>
      <c r="E44" s="272" t="str">
        <f>IF(ISBLANK('Phase 2 IAQ Assessment'!D66),"INCOMPLETE",'Phase 2 IAQ Assessment'!D66)</f>
        <v>INCOMPLETE</v>
      </c>
      <c r="F44" s="202" t="str">
        <f>IF('Phase 2 IAQ Assessment'!E66="[Select Dropdown]","INCOMPLETE",'Phase 2 IAQ Assessment'!E66)</f>
        <v>INCOMPLETE</v>
      </c>
      <c r="G44" s="276" t="str">
        <f>IF(ISBLANK('Phase 2 IAQ Investigation'!D66),"INCOMPLETE",'Phase 2 IAQ Investigation'!D66)</f>
        <v>INCOMPLETE</v>
      </c>
      <c r="H44" s="204" t="str">
        <f>'Phase 2 IAQ Investigation'!E66</f>
        <v>INCOMPLETE</v>
      </c>
    </row>
    <row r="45" spans="2:8" ht="60" hidden="1" outlineLevel="1" x14ac:dyDescent="0.35">
      <c r="B45" s="542"/>
      <c r="C45" s="508"/>
      <c r="D45" s="326" t="s">
        <v>5613</v>
      </c>
      <c r="E45" s="273" t="str">
        <f>IF(ISBLANK('Phase 2 IAQ Assessment'!D67),"INCOMPLETE",'Phase 2 IAQ Assessment'!D67)</f>
        <v>INCOMPLETE</v>
      </c>
      <c r="F45" s="6" t="str">
        <f>IF('Phase 2 IAQ Assessment'!E67="[Select Dropdown]","INCOMPLETE",'Phase 2 IAQ Assessment'!E67)</f>
        <v>INCOMPLETE</v>
      </c>
      <c r="G45" s="277" t="str">
        <f>IF(ISBLANK('Phase 2 IAQ Investigation'!D67),"INCOMPLETE",'Phase 2 IAQ Investigation'!D67)</f>
        <v>INCOMPLETE</v>
      </c>
      <c r="H45" s="205" t="str">
        <f>'Phase 2 IAQ Investigation'!E67</f>
        <v>INCOMPLETE</v>
      </c>
    </row>
    <row r="46" spans="2:8" ht="30" hidden="1" outlineLevel="1" x14ac:dyDescent="0.35">
      <c r="B46" s="542"/>
      <c r="C46" s="508"/>
      <c r="D46" s="326" t="s">
        <v>5614</v>
      </c>
      <c r="E46" s="273" t="str">
        <f>IF(ISBLANK('Phase 2 IAQ Assessment'!D68),"INCOMPLETE",'Phase 2 IAQ Assessment'!D68)</f>
        <v>INCOMPLETE</v>
      </c>
      <c r="F46" s="6" t="str">
        <f>IF('Phase 2 IAQ Assessment'!E68="[Select Dropdown]","INCOMPLETE",'Phase 2 IAQ Assessment'!E68)</f>
        <v>INCOMPLETE</v>
      </c>
      <c r="G46" s="277" t="str">
        <f>IF(ISBLANK('Phase 2 IAQ Investigation'!D68),"INCOMPLETE",'Phase 2 IAQ Investigation'!D68)</f>
        <v>INCOMPLETE</v>
      </c>
      <c r="H46" s="205" t="str">
        <f>'Phase 2 IAQ Investigation'!E68</f>
        <v>INCOMPLETE</v>
      </c>
    </row>
    <row r="47" spans="2:8" ht="30" hidden="1" outlineLevel="1" x14ac:dyDescent="0.35">
      <c r="B47" s="542"/>
      <c r="C47" s="508"/>
      <c r="D47" s="326" t="s">
        <v>5615</v>
      </c>
      <c r="E47" s="273" t="str">
        <f>IF(ISBLANK('Phase 2 IAQ Assessment'!D69),"INCOMPLETE",'Phase 2 IAQ Assessment'!D69)</f>
        <v>INCOMPLETE</v>
      </c>
      <c r="F47" s="6" t="str">
        <f>IF('Phase 2 IAQ Assessment'!E69="[Select Dropdown]","INCOMPLETE",'Phase 2 IAQ Assessment'!E69)</f>
        <v>INCOMPLETE</v>
      </c>
      <c r="G47" s="277" t="str">
        <f>IF(ISBLANK('Phase 2 IAQ Investigation'!D69),"INCOMPLETE",'Phase 2 IAQ Investigation'!D69)</f>
        <v>INCOMPLETE</v>
      </c>
      <c r="H47" s="205" t="str">
        <f>'Phase 2 IAQ Investigation'!E69</f>
        <v>INCOMPLETE</v>
      </c>
    </row>
    <row r="48" spans="2:8" ht="45" hidden="1" outlineLevel="1" x14ac:dyDescent="0.35">
      <c r="B48" s="542"/>
      <c r="C48" s="508"/>
      <c r="D48" s="326" t="s">
        <v>5616</v>
      </c>
      <c r="E48" s="273" t="str">
        <f>IF(ISBLANK('Phase 2 IAQ Assessment'!D70),"INCOMPLETE",'Phase 2 IAQ Assessment'!D70)</f>
        <v>INCOMPLETE</v>
      </c>
      <c r="F48" s="6" t="str">
        <f>IF('Phase 2 IAQ Assessment'!E70="[Select Dropdown]","INCOMPLETE",'Phase 2 IAQ Assessment'!E70)</f>
        <v>INCOMPLETE</v>
      </c>
      <c r="G48" s="277" t="str">
        <f>IF(ISBLANK('Phase 2 IAQ Investigation'!D70),"INCOMPLETE",'Phase 2 IAQ Investigation'!D70)</f>
        <v>INCOMPLETE</v>
      </c>
      <c r="H48" s="205" t="str">
        <f>'Phase 2 IAQ Investigation'!E70</f>
        <v>INCOMPLETE</v>
      </c>
    </row>
    <row r="49" spans="2:8" ht="45.6" hidden="1" outlineLevel="1" thickBot="1" x14ac:dyDescent="0.4">
      <c r="B49" s="542"/>
      <c r="C49" s="500"/>
      <c r="D49" s="328" t="s">
        <v>5617</v>
      </c>
      <c r="E49" s="274" t="str">
        <f>IF(ISBLANK('Phase 2 IAQ Assessment'!D71),"INCOMPLETE",'Phase 2 IAQ Assessment'!D71)</f>
        <v>INCOMPLETE</v>
      </c>
      <c r="F49" s="203" t="str">
        <f>IF('Phase 2 IAQ Assessment'!E71="[Select Dropdown]","INCOMPLETE",'Phase 2 IAQ Assessment'!E71)</f>
        <v>INCOMPLETE</v>
      </c>
      <c r="G49" s="278" t="str">
        <f>IF(ISBLANK('Phase 2 IAQ Investigation'!D71),"INCOMPLETE",'Phase 2 IAQ Investigation'!D71)</f>
        <v>INCOMPLETE</v>
      </c>
      <c r="H49" s="275" t="str">
        <f>'Phase 2 IAQ Investigation'!E71</f>
        <v>INCOMPLETE</v>
      </c>
    </row>
    <row r="50" spans="2:8" ht="45" hidden="1" outlineLevel="1" x14ac:dyDescent="0.35">
      <c r="B50" s="542"/>
      <c r="C50" s="499" t="s">
        <v>5677</v>
      </c>
      <c r="D50" s="327" t="s">
        <v>5619</v>
      </c>
      <c r="E50" s="272" t="str">
        <f>IF(ISBLANK('Phase 2 IAQ Assessment'!D73),"INCOMPLETE",'Phase 2 IAQ Assessment'!D73)</f>
        <v>INCOMPLETE</v>
      </c>
      <c r="F50" s="202" t="str">
        <f>IF('Phase 2 IAQ Assessment'!E73="[Select Dropdown]","INCOMPLETE",'Phase 2 IAQ Assessment'!E73)</f>
        <v>INCOMPLETE</v>
      </c>
      <c r="G50" s="276" t="str">
        <f>IF(ISBLANK('Phase 2 IAQ Investigation'!D73),"INCOMPLETE",'Phase 2 IAQ Investigation'!D73)</f>
        <v>INCOMPLETE</v>
      </c>
      <c r="H50" s="204" t="str">
        <f>'Phase 2 IAQ Investigation'!E72</f>
        <v>Assess or Defer</v>
      </c>
    </row>
    <row r="51" spans="2:8" ht="45.6" hidden="1" outlineLevel="1" thickBot="1" x14ac:dyDescent="0.4">
      <c r="B51" s="542"/>
      <c r="C51" s="500"/>
      <c r="D51" s="328" t="s">
        <v>5620</v>
      </c>
      <c r="E51" s="414" t="str">
        <f>IF(ISBLANK('Phase 2 IAQ Assessment'!D74),"INCOMPLETE",'Phase 2 IAQ Assessment'!D74)</f>
        <v>INCOMPLETE</v>
      </c>
      <c r="F51" s="415" t="str">
        <f>IF('Phase 2 IAQ Assessment'!E74="[Select Dropdown]","INCOMPLETE",'Phase 2 IAQ Assessment'!E74)</f>
        <v>INCOMPLETE</v>
      </c>
      <c r="G51" s="416" t="str">
        <f>IF(ISBLANK('Phase 2 IAQ Investigation'!D74),"INCOMPLETE",'Phase 2 IAQ Investigation'!D74)</f>
        <v>INCOMPLETE</v>
      </c>
      <c r="H51" s="206" t="str">
        <f>'Phase 2 IAQ Investigation'!E73</f>
        <v>INCOMPLETE</v>
      </c>
    </row>
    <row r="52" spans="2:8" ht="45" hidden="1" outlineLevel="1" x14ac:dyDescent="0.35">
      <c r="B52" s="542"/>
      <c r="C52" s="499" t="s">
        <v>5678</v>
      </c>
      <c r="D52" s="327" t="s">
        <v>5621</v>
      </c>
      <c r="E52" s="272" t="str">
        <f>IF(ISBLANK('Phase 2 IAQ Assessment'!D76),"INCOMPLETE",'Phase 2 IAQ Assessment'!D76)</f>
        <v>INCOMPLETE</v>
      </c>
      <c r="F52" s="202" t="str">
        <f>IF('Phase 2 IAQ Assessment'!E76="[Select Dropdown]","INCOMPLETE",'Phase 2 IAQ Assessment'!E76)</f>
        <v>INCOMPLETE</v>
      </c>
      <c r="G52" s="276" t="str">
        <f>IF(ISBLANK('Phase 2 IAQ Investigation'!D76),"INCOMPLETE",'Phase 2 IAQ Investigation'!D76)</f>
        <v>INCOMPLETE</v>
      </c>
      <c r="H52" s="204" t="str">
        <f>'Phase 2 IAQ Investigation'!E76</f>
        <v>INCOMPLETE</v>
      </c>
    </row>
    <row r="53" spans="2:8" ht="45" hidden="1" outlineLevel="1" x14ac:dyDescent="0.35">
      <c r="B53" s="542"/>
      <c r="C53" s="508"/>
      <c r="D53" s="326" t="s">
        <v>5622</v>
      </c>
      <c r="E53" s="273" t="str">
        <f>IF(ISBLANK('Phase 2 IAQ Assessment'!D77),"INCOMPLETE",'Phase 2 IAQ Assessment'!D77)</f>
        <v>INCOMPLETE</v>
      </c>
      <c r="F53" s="6" t="str">
        <f>IF('Phase 2 IAQ Assessment'!E77="[Select Dropdown]","INCOMPLETE",'Phase 2 IAQ Assessment'!E77)</f>
        <v>INCOMPLETE</v>
      </c>
      <c r="G53" s="277" t="str">
        <f>IF(ISBLANK('Phase 2 IAQ Investigation'!D77),"INCOMPLETE",'Phase 2 IAQ Investigation'!D77)</f>
        <v>INCOMPLETE</v>
      </c>
      <c r="H53" s="205" t="str">
        <f>'Phase 2 IAQ Investigation'!E77</f>
        <v>INCOMPLETE</v>
      </c>
    </row>
    <row r="54" spans="2:8" ht="45.6" hidden="1" outlineLevel="1" thickBot="1" x14ac:dyDescent="0.4">
      <c r="B54" s="542"/>
      <c r="C54" s="500"/>
      <c r="D54" s="328" t="s">
        <v>5623</v>
      </c>
      <c r="E54" s="414" t="str">
        <f>IF(ISBLANK('Phase 2 IAQ Assessment'!D78),"INCOMPLETE",'Phase 2 IAQ Assessment'!D78)</f>
        <v>INCOMPLETE</v>
      </c>
      <c r="F54" s="415" t="str">
        <f>IF('Phase 2 IAQ Assessment'!E78="[Select Dropdown]","INCOMPLETE",'Phase 2 IAQ Assessment'!E78)</f>
        <v>INCOMPLETE</v>
      </c>
      <c r="G54" s="416" t="str">
        <f>IF(ISBLANK('Phase 2 IAQ Investigation'!D78),"INCOMPLETE",'Phase 2 IAQ Investigation'!D78)</f>
        <v>INCOMPLETE</v>
      </c>
      <c r="H54" s="206" t="str">
        <f>'Phase 2 IAQ Investigation'!E78</f>
        <v>INCOMPLETE</v>
      </c>
    </row>
    <row r="55" spans="2:8" ht="60" hidden="1" outlineLevel="1" x14ac:dyDescent="0.35">
      <c r="B55" s="542"/>
      <c r="C55" s="499" t="s">
        <v>5713</v>
      </c>
      <c r="D55" s="327" t="s">
        <v>5624</v>
      </c>
      <c r="E55" s="272" t="str">
        <f>IF(ISBLANK('Phase 2 IAQ Assessment'!D80),"INCOMPLETE",'Phase 2 IAQ Assessment'!D80)</f>
        <v>INCOMPLETE</v>
      </c>
      <c r="F55" s="202" t="str">
        <f>IF('Phase 2 IAQ Assessment'!E80="[Select Dropdown]","INCOMPLETE",'Phase 2 IAQ Assessment'!E80)</f>
        <v>INCOMPLETE</v>
      </c>
      <c r="G55" s="276" t="str">
        <f>IF(ISBLANK('Phase 2 IAQ Investigation'!D80),"INCOMPLETE",'Phase 2 IAQ Investigation'!D80)</f>
        <v>INCOMPLETE</v>
      </c>
      <c r="H55" s="204" t="str">
        <f>'Phase 2 IAQ Investigation'!E80</f>
        <v>INCOMPLETE</v>
      </c>
    </row>
    <row r="56" spans="2:8" ht="75" hidden="1" outlineLevel="1" x14ac:dyDescent="0.35">
      <c r="B56" s="542"/>
      <c r="C56" s="508"/>
      <c r="D56" s="326" t="s">
        <v>5625</v>
      </c>
      <c r="E56" s="273" t="str">
        <f>IF(ISBLANK('Phase 2 IAQ Assessment'!D81),"INCOMPLETE",'Phase 2 IAQ Assessment'!D81)</f>
        <v>INCOMPLETE</v>
      </c>
      <c r="F56" s="6" t="str">
        <f>IF('Phase 2 IAQ Assessment'!E81="[Select Dropdown]","INCOMPLETE",'Phase 2 IAQ Assessment'!E81)</f>
        <v>INCOMPLETE</v>
      </c>
      <c r="G56" s="277" t="str">
        <f>IF(ISBLANK('Phase 2 IAQ Investigation'!D81),"INCOMPLETE",'Phase 2 IAQ Investigation'!D81)</f>
        <v>INCOMPLETE</v>
      </c>
      <c r="H56" s="205" t="str">
        <f>'Phase 2 IAQ Investigation'!E81</f>
        <v>INCOMPLETE</v>
      </c>
    </row>
    <row r="57" spans="2:8" ht="60" hidden="1" outlineLevel="1" x14ac:dyDescent="0.35">
      <c r="B57" s="542"/>
      <c r="C57" s="508"/>
      <c r="D57" s="326" t="s">
        <v>5626</v>
      </c>
      <c r="E57" s="273" t="str">
        <f>IF(ISBLANK('Phase 2 IAQ Assessment'!D82),"INCOMPLETE",'Phase 2 IAQ Assessment'!D82)</f>
        <v>INCOMPLETE</v>
      </c>
      <c r="F57" s="6" t="str">
        <f>IF('Phase 2 IAQ Assessment'!E82="[Select Dropdown]","INCOMPLETE",'Phase 2 IAQ Assessment'!E82)</f>
        <v>INCOMPLETE</v>
      </c>
      <c r="G57" s="277" t="str">
        <f>IF(ISBLANK('Phase 2 IAQ Investigation'!D82),"INCOMPLETE",'Phase 2 IAQ Investigation'!D82)</f>
        <v>INCOMPLETE</v>
      </c>
      <c r="H57" s="205" t="str">
        <f>'Phase 2 IAQ Investigation'!E82</f>
        <v>INCOMPLETE</v>
      </c>
    </row>
    <row r="58" spans="2:8" ht="45.6" hidden="1" outlineLevel="1" thickBot="1" x14ac:dyDescent="0.4">
      <c r="B58" s="542"/>
      <c r="C58" s="500"/>
      <c r="D58" s="328" t="s">
        <v>5688</v>
      </c>
      <c r="E58" s="414" t="str">
        <f>IF(ISBLANK('Phase 2 IAQ Assessment'!D83),"INCOMPLETE",'Phase 2 IAQ Assessment'!D83)</f>
        <v>INCOMPLETE</v>
      </c>
      <c r="F58" s="415" t="str">
        <f>IF('Phase 2 IAQ Assessment'!E83="[Select Dropdown]","INCOMPLETE",'Phase 2 IAQ Assessment'!E83)</f>
        <v>INCOMPLETE</v>
      </c>
      <c r="G58" s="416" t="str">
        <f>IF(ISBLANK('Phase 2 IAQ Investigation'!D83),"INCOMPLETE",'Phase 2 IAQ Investigation'!D83)</f>
        <v>INCOMPLETE</v>
      </c>
      <c r="H58" s="206" t="str">
        <f>'Phase 2 IAQ Investigation'!E83</f>
        <v>INCOMPLETE</v>
      </c>
    </row>
    <row r="59" spans="2:8" ht="60" hidden="1" outlineLevel="1" x14ac:dyDescent="0.35">
      <c r="B59" s="542"/>
      <c r="C59" s="499" t="s">
        <v>5679</v>
      </c>
      <c r="D59" s="327" t="s">
        <v>5629</v>
      </c>
      <c r="E59" s="272" t="str">
        <f>IF(ISBLANK('Phase 2 IAQ Assessment'!D85),"INCOMPLETE",'Phase 2 IAQ Assessment'!D85)</f>
        <v>INCOMPLETE</v>
      </c>
      <c r="F59" s="202" t="str">
        <f>IF('Phase 2 IAQ Assessment'!E85="[Select Dropdown]","INCOMPLETE",'Phase 2 IAQ Assessment'!E85)</f>
        <v>INCOMPLETE</v>
      </c>
      <c r="G59" s="276" t="str">
        <f>IF(ISBLANK('Phase 2 IAQ Investigation'!D85),"INCOMPLETE",'Phase 2 IAQ Investigation'!D85)</f>
        <v>INCOMPLETE</v>
      </c>
      <c r="H59" s="204" t="str">
        <f>'Phase 2 IAQ Investigation'!E85</f>
        <v>INCOMPLETE</v>
      </c>
    </row>
    <row r="60" spans="2:8" ht="60" hidden="1" outlineLevel="1" x14ac:dyDescent="0.35">
      <c r="B60" s="542"/>
      <c r="C60" s="508"/>
      <c r="D60" s="326" t="s">
        <v>5630</v>
      </c>
      <c r="E60" s="273" t="str">
        <f>IF(ISBLANK('Phase 2 IAQ Assessment'!D86),"INCOMPLETE",'Phase 2 IAQ Assessment'!D86)</f>
        <v>INCOMPLETE</v>
      </c>
      <c r="F60" s="6" t="str">
        <f>IF('Phase 2 IAQ Assessment'!E86="[Select Dropdown]","INCOMPLETE",'Phase 2 IAQ Assessment'!E86)</f>
        <v>INCOMPLETE</v>
      </c>
      <c r="G60" s="277" t="str">
        <f>IF(ISBLANK('Phase 2 IAQ Investigation'!D86),"INCOMPLETE",'Phase 2 IAQ Investigation'!D86)</f>
        <v>INCOMPLETE</v>
      </c>
      <c r="H60" s="205" t="str">
        <f>'Phase 2 IAQ Investigation'!E86</f>
        <v>INCOMPLETE</v>
      </c>
    </row>
    <row r="61" spans="2:8" ht="60" hidden="1" outlineLevel="1" x14ac:dyDescent="0.35">
      <c r="B61" s="542"/>
      <c r="C61" s="508"/>
      <c r="D61" s="326" t="s">
        <v>5631</v>
      </c>
      <c r="E61" s="273" t="str">
        <f>IF(ISBLANK('Phase 2 IAQ Assessment'!D87),"INCOMPLETE",'Phase 2 IAQ Assessment'!D87)</f>
        <v>INCOMPLETE</v>
      </c>
      <c r="F61" s="6" t="str">
        <f>IF('Phase 2 IAQ Assessment'!E87="[Select Dropdown]","INCOMPLETE",'Phase 2 IAQ Assessment'!E87)</f>
        <v>INCOMPLETE</v>
      </c>
      <c r="G61" s="277" t="str">
        <f>IF(ISBLANK('Phase 2 IAQ Investigation'!D87),"INCOMPLETE",'Phase 2 IAQ Investigation'!D87)</f>
        <v>INCOMPLETE</v>
      </c>
      <c r="H61" s="205" t="str">
        <f>'Phase 2 IAQ Investigation'!E87</f>
        <v>INCOMPLETE</v>
      </c>
    </row>
    <row r="62" spans="2:8" ht="45.6" hidden="1" outlineLevel="1" thickBot="1" x14ac:dyDescent="0.4">
      <c r="B62" s="542"/>
      <c r="C62" s="500"/>
      <c r="D62" s="328" t="s">
        <v>5632</v>
      </c>
      <c r="E62" s="414" t="str">
        <f>IF(ISBLANK('Phase 2 IAQ Assessment'!D88),"INCOMPLETE",'Phase 2 IAQ Assessment'!D88)</f>
        <v>INCOMPLETE</v>
      </c>
      <c r="F62" s="415" t="str">
        <f>IF('Phase 2 IAQ Assessment'!E88="[Select Dropdown]","INCOMPLETE",'Phase 2 IAQ Assessment'!E88)</f>
        <v>INCOMPLETE</v>
      </c>
      <c r="G62" s="416" t="str">
        <f>IF(ISBLANK('Phase 2 IAQ Investigation'!D88),"INCOMPLETE",'Phase 2 IAQ Investigation'!D88)</f>
        <v>INCOMPLETE</v>
      </c>
      <c r="H62" s="206" t="str">
        <f>'Phase 2 IAQ Investigation'!E88</f>
        <v>INCOMPLETE</v>
      </c>
    </row>
    <row r="63" spans="2:8" ht="45" hidden="1" outlineLevel="1" x14ac:dyDescent="0.35">
      <c r="B63" s="542"/>
      <c r="C63" s="499" t="s">
        <v>5680</v>
      </c>
      <c r="D63" s="327" t="s">
        <v>5634</v>
      </c>
      <c r="E63" s="272" t="str">
        <f>IF(ISBLANK('Phase 2 IAQ Assessment'!D90),"INCOMPLETE",'Phase 2 IAQ Assessment'!D90)</f>
        <v>INCOMPLETE</v>
      </c>
      <c r="F63" s="202" t="str">
        <f>IF('Phase 2 IAQ Assessment'!E90="[Select Dropdown]","INCOMPLETE",'Phase 2 IAQ Assessment'!E90)</f>
        <v>INCOMPLETE</v>
      </c>
      <c r="G63" s="276" t="str">
        <f>IF(ISBLANK('Phase 2 IAQ Investigation'!D90),"INCOMPLETE",'Phase 2 IAQ Investigation'!D84)</f>
        <v>INCOMPLETE</v>
      </c>
      <c r="H63" s="204" t="str">
        <f>'Phase 2 IAQ Investigation'!E90</f>
        <v>INCOMPLETE</v>
      </c>
    </row>
    <row r="64" spans="2:8" ht="60" hidden="1" outlineLevel="1" x14ac:dyDescent="0.35">
      <c r="B64" s="542"/>
      <c r="C64" s="508"/>
      <c r="D64" s="326" t="s">
        <v>5635</v>
      </c>
      <c r="E64" s="273" t="str">
        <f>IF(ISBLANK('Phase 2 IAQ Assessment'!D91),"INCOMPLETE",'Phase 2 IAQ Assessment'!D91)</f>
        <v>INCOMPLETE</v>
      </c>
      <c r="F64" s="6" t="str">
        <f>IF('Phase 2 IAQ Assessment'!E91="[Select Dropdown]","INCOMPLETE",'Phase 2 IAQ Assessment'!E91)</f>
        <v>INCOMPLETE</v>
      </c>
      <c r="G64" s="277" t="str">
        <f>IF(ISBLANK('Phase 2 IAQ Investigation'!D91),"INCOMPLETE",'Phase 2 IAQ Investigation'!D85)</f>
        <v>INCOMPLETE</v>
      </c>
      <c r="H64" s="205" t="str">
        <f>'Phase 2 IAQ Investigation'!E91</f>
        <v>INCOMPLETE</v>
      </c>
    </row>
    <row r="65" spans="2:8" ht="30" hidden="1" outlineLevel="1" x14ac:dyDescent="0.35">
      <c r="B65" s="542"/>
      <c r="C65" s="508"/>
      <c r="D65" s="326" t="s">
        <v>5636</v>
      </c>
      <c r="E65" s="273" t="str">
        <f>IF(ISBLANK('Phase 2 IAQ Assessment'!D92),"INCOMPLETE",'Phase 2 IAQ Assessment'!D92)</f>
        <v>INCOMPLETE</v>
      </c>
      <c r="F65" s="6" t="str">
        <f>IF('Phase 2 IAQ Assessment'!E92="[Select Dropdown]","INCOMPLETE",'Phase 2 IAQ Assessment'!E92)</f>
        <v>INCOMPLETE</v>
      </c>
      <c r="G65" s="277" t="str">
        <f>IF(ISBLANK('Phase 2 IAQ Investigation'!D92),"INCOMPLETE",'Phase 2 IAQ Investigation'!D86)</f>
        <v>INCOMPLETE</v>
      </c>
      <c r="H65" s="205" t="str">
        <f>'Phase 2 IAQ Investigation'!E92</f>
        <v>INCOMPLETE</v>
      </c>
    </row>
    <row r="66" spans="2:8" ht="75" hidden="1" outlineLevel="1" x14ac:dyDescent="0.35">
      <c r="B66" s="542"/>
      <c r="C66" s="508"/>
      <c r="D66" s="326" t="s">
        <v>5637</v>
      </c>
      <c r="E66" s="273" t="str">
        <f>IF(ISBLANK('Phase 2 IAQ Assessment'!D93),"INCOMPLETE",'Phase 2 IAQ Assessment'!D93)</f>
        <v>INCOMPLETE</v>
      </c>
      <c r="F66" s="6" t="str">
        <f>IF('Phase 2 IAQ Assessment'!E93="[Select Dropdown]","INCOMPLETE",'Phase 2 IAQ Assessment'!E93)</f>
        <v>INCOMPLETE</v>
      </c>
      <c r="G66" s="277" t="str">
        <f>IF(ISBLANK('Phase 2 IAQ Investigation'!D93),"INCOMPLETE",'Phase 2 IAQ Investigation'!D87)</f>
        <v>INCOMPLETE</v>
      </c>
      <c r="H66" s="205" t="str">
        <f>'Phase 2 IAQ Investigation'!E93</f>
        <v>INCOMPLETE</v>
      </c>
    </row>
    <row r="67" spans="2:8" ht="30.6" hidden="1" outlineLevel="1" thickBot="1" x14ac:dyDescent="0.4">
      <c r="B67" s="542"/>
      <c r="C67" s="500"/>
      <c r="D67" s="328" t="s">
        <v>5638</v>
      </c>
      <c r="E67" s="414" t="str">
        <f>IF(ISBLANK('Phase 2 IAQ Assessment'!D94),"INCOMPLETE",'Phase 2 IAQ Assessment'!D94)</f>
        <v>INCOMPLETE</v>
      </c>
      <c r="F67" s="415" t="str">
        <f>IF('Phase 2 IAQ Assessment'!E94="[Select Dropdown]","INCOMPLETE",'Phase 2 IAQ Assessment'!E94)</f>
        <v>INCOMPLETE</v>
      </c>
      <c r="G67" s="416" t="str">
        <f>IF(ISBLANK('Phase 2 IAQ Investigation'!D94),"INCOMPLETE",'Phase 2 IAQ Investigation'!D88)</f>
        <v>INCOMPLETE</v>
      </c>
      <c r="H67" s="206" t="str">
        <f>'Phase 2 IAQ Investigation'!E94</f>
        <v>INCOMPLETE</v>
      </c>
    </row>
    <row r="68" spans="2:8" ht="30" hidden="1" outlineLevel="1" x14ac:dyDescent="0.35">
      <c r="B68" s="542"/>
      <c r="C68" s="499" t="s">
        <v>5681</v>
      </c>
      <c r="D68" s="327" t="s">
        <v>5640</v>
      </c>
      <c r="E68" s="272" t="str">
        <f>IF(ISBLANK('Phase 2 IAQ Assessment'!D96),"INCOMPLETE",'Phase 2 IAQ Assessment'!D96)</f>
        <v>INCOMPLETE</v>
      </c>
      <c r="F68" s="202" t="str">
        <f>IF('Phase 2 IAQ Assessment'!E96="[Select Dropdown]","INCOMPLETE",'Phase 2 IAQ Assessment'!E96)</f>
        <v>INCOMPLETE</v>
      </c>
      <c r="G68" s="276" t="str">
        <f>IF(ISBLANK('Phase 2 IAQ Investigation'!D96),"INCOMPLETE",'Phase 2 IAQ Investigation'!D96)</f>
        <v>INCOMPLETE</v>
      </c>
      <c r="H68" s="204" t="str">
        <f>'Phase 2 IAQ Investigation'!E96</f>
        <v>INCOMPLETE</v>
      </c>
    </row>
    <row r="69" spans="2:8" ht="30" hidden="1" outlineLevel="1" x14ac:dyDescent="0.35">
      <c r="B69" s="542"/>
      <c r="C69" s="508"/>
      <c r="D69" s="326" t="s">
        <v>5641</v>
      </c>
      <c r="E69" s="273" t="str">
        <f>IF(ISBLANK('Phase 2 IAQ Assessment'!D97),"INCOMPLETE",'Phase 2 IAQ Assessment'!D97)</f>
        <v>INCOMPLETE</v>
      </c>
      <c r="F69" s="6" t="str">
        <f>IF('Phase 2 IAQ Assessment'!E97="[Select Dropdown]","INCOMPLETE",'Phase 2 IAQ Assessment'!E97)</f>
        <v>INCOMPLETE</v>
      </c>
      <c r="G69" s="277" t="str">
        <f>IF(ISBLANK('Phase 2 IAQ Investigation'!D97),"INCOMPLETE",'Phase 2 IAQ Investigation'!D97)</f>
        <v>INCOMPLETE</v>
      </c>
      <c r="H69" s="205" t="str">
        <f>'Phase 2 IAQ Investigation'!E97</f>
        <v>INCOMPLETE</v>
      </c>
    </row>
    <row r="70" spans="2:8" ht="45" hidden="1" outlineLevel="1" x14ac:dyDescent="0.35">
      <c r="B70" s="542"/>
      <c r="C70" s="508"/>
      <c r="D70" s="326" t="s">
        <v>5642</v>
      </c>
      <c r="E70" s="273" t="str">
        <f>IF(ISBLANK('Phase 2 IAQ Assessment'!D98),"INCOMPLETE",'Phase 2 IAQ Assessment'!D98)</f>
        <v>INCOMPLETE</v>
      </c>
      <c r="F70" s="6" t="str">
        <f>IF('Phase 2 IAQ Assessment'!E98="[Select Dropdown]","INCOMPLETE",'Phase 2 IAQ Assessment'!E98)</f>
        <v>INCOMPLETE</v>
      </c>
      <c r="G70" s="277" t="str">
        <f>IF(ISBLANK('Phase 2 IAQ Investigation'!D98),"INCOMPLETE",'Phase 2 IAQ Investigation'!D98)</f>
        <v>INCOMPLETE</v>
      </c>
      <c r="H70" s="205" t="str">
        <f>'Phase 2 IAQ Investigation'!E98</f>
        <v>INCOMPLETE</v>
      </c>
    </row>
    <row r="71" spans="2:8" ht="30" hidden="1" outlineLevel="1" x14ac:dyDescent="0.35">
      <c r="B71" s="542"/>
      <c r="C71" s="508"/>
      <c r="D71" s="326" t="s">
        <v>5643</v>
      </c>
      <c r="E71" s="273" t="str">
        <f>IF(ISBLANK('Phase 2 IAQ Assessment'!D99),"INCOMPLETE",'Phase 2 IAQ Assessment'!D99)</f>
        <v>INCOMPLETE</v>
      </c>
      <c r="F71" s="6" t="str">
        <f>IF('Phase 2 IAQ Assessment'!E99="[Select Dropdown]","INCOMPLETE",'Phase 2 IAQ Assessment'!E99)</f>
        <v>INCOMPLETE</v>
      </c>
      <c r="G71" s="277" t="str">
        <f>IF(ISBLANK('Phase 2 IAQ Investigation'!D99),"INCOMPLETE",'Phase 2 IAQ Investigation'!D99)</f>
        <v>INCOMPLETE</v>
      </c>
      <c r="H71" s="205" t="str">
        <f>'Phase 2 IAQ Investigation'!E99</f>
        <v>INCOMPLETE</v>
      </c>
    </row>
    <row r="72" spans="2:8" ht="45" hidden="1" outlineLevel="1" x14ac:dyDescent="0.35">
      <c r="B72" s="542"/>
      <c r="C72" s="508"/>
      <c r="D72" s="326" t="s">
        <v>5644</v>
      </c>
      <c r="E72" s="273" t="str">
        <f>IF(ISBLANK('Phase 2 IAQ Assessment'!D100),"INCOMPLETE",'Phase 2 IAQ Assessment'!D100)</f>
        <v>INCOMPLETE</v>
      </c>
      <c r="F72" s="6" t="str">
        <f>IF('Phase 2 IAQ Assessment'!E100="[Select Dropdown]","INCOMPLETE",'Phase 2 IAQ Assessment'!E100)</f>
        <v>INCOMPLETE</v>
      </c>
      <c r="G72" s="277" t="str">
        <f>IF(ISBLANK('Phase 2 IAQ Investigation'!D100),"INCOMPLETE",'Phase 2 IAQ Investigation'!D100)</f>
        <v>INCOMPLETE</v>
      </c>
      <c r="H72" s="205" t="str">
        <f>'Phase 2 IAQ Investigation'!E100</f>
        <v>INCOMPLETE</v>
      </c>
    </row>
    <row r="73" spans="2:8" ht="45.6" hidden="1" outlineLevel="1" thickBot="1" x14ac:dyDescent="0.4">
      <c r="B73" s="542"/>
      <c r="C73" s="500"/>
      <c r="D73" s="328" t="s">
        <v>5689</v>
      </c>
      <c r="E73" s="414" t="str">
        <f>IF(ISBLANK('Phase 2 IAQ Assessment'!D101),"INCOMPLETE",'Phase 2 IAQ Assessment'!D101)</f>
        <v>INCOMPLETE</v>
      </c>
      <c r="F73" s="415" t="str">
        <f>IF('Phase 2 IAQ Assessment'!E101="[Select Dropdown]","INCOMPLETE",'Phase 2 IAQ Assessment'!E101)</f>
        <v>INCOMPLETE</v>
      </c>
      <c r="G73" s="416" t="str">
        <f>IF(ISBLANK('Phase 2 IAQ Investigation'!D101),"INCOMPLETE",'Phase 2 IAQ Investigation'!D101)</f>
        <v>INCOMPLETE</v>
      </c>
      <c r="H73" s="206" t="str">
        <f>'Phase 2 IAQ Investigation'!E101</f>
        <v>INCOMPLETE</v>
      </c>
    </row>
    <row r="74" spans="2:8" ht="45" hidden="1" outlineLevel="1" x14ac:dyDescent="0.35">
      <c r="B74" s="542"/>
      <c r="C74" s="499" t="s">
        <v>5682</v>
      </c>
      <c r="D74" s="327" t="s">
        <v>5647</v>
      </c>
      <c r="E74" s="272" t="str">
        <f>IF(ISBLANK('Phase 2 IAQ Assessment'!D103),"INCOMPLETE",'Phase 2 IAQ Assessment'!D103)</f>
        <v>INCOMPLETE</v>
      </c>
      <c r="F74" s="202" t="str">
        <f>IF('Phase 2 IAQ Assessment'!E103="[Select Dropdown]","INCOMPLETE",'Phase 2 IAQ Assessment'!E103)</f>
        <v>INCOMPLETE</v>
      </c>
      <c r="G74" s="276" t="str">
        <f>IF(ISBLANK('Phase 2 IAQ Investigation'!D103),"INCOMPLETE",'Phase 2 IAQ Investigation'!D103)</f>
        <v>INCOMPLETE</v>
      </c>
      <c r="H74" s="204" t="str">
        <f>'Phase 2 IAQ Investigation'!E103</f>
        <v>INCOMPLETE</v>
      </c>
    </row>
    <row r="75" spans="2:8" ht="45" hidden="1" outlineLevel="1" x14ac:dyDescent="0.35">
      <c r="B75" s="542"/>
      <c r="C75" s="508"/>
      <c r="D75" s="326" t="s">
        <v>5648</v>
      </c>
      <c r="E75" s="273" t="str">
        <f>IF(ISBLANK('Phase 2 IAQ Assessment'!D104),"INCOMPLETE",'Phase 2 IAQ Assessment'!D104)</f>
        <v>INCOMPLETE</v>
      </c>
      <c r="F75" s="6" t="str">
        <f>IF('Phase 2 IAQ Assessment'!E104="[Select Dropdown]","INCOMPLETE",'Phase 2 IAQ Assessment'!E104)</f>
        <v>INCOMPLETE</v>
      </c>
      <c r="G75" s="277" t="str">
        <f>IF(ISBLANK('Phase 2 IAQ Investigation'!D104),"INCOMPLETE",'Phase 2 IAQ Investigation'!D104)</f>
        <v>INCOMPLETE</v>
      </c>
      <c r="H75" s="205" t="str">
        <f>'Phase 2 IAQ Investigation'!E104</f>
        <v>INCOMPLETE</v>
      </c>
    </row>
    <row r="76" spans="2:8" ht="30.6" hidden="1" outlineLevel="1" thickBot="1" x14ac:dyDescent="0.4">
      <c r="B76" s="542"/>
      <c r="C76" s="500"/>
      <c r="D76" s="328" t="s">
        <v>5649</v>
      </c>
      <c r="E76" s="414" t="str">
        <f>IF(ISBLANK('Phase 2 IAQ Assessment'!D105),"INCOMPLETE",'Phase 2 IAQ Assessment'!D105)</f>
        <v>INCOMPLETE</v>
      </c>
      <c r="F76" s="415" t="str">
        <f>IF('Phase 2 IAQ Assessment'!E105="[Select Dropdown]","INCOMPLETE",'Phase 2 IAQ Assessment'!E105)</f>
        <v>INCOMPLETE</v>
      </c>
      <c r="G76" s="416" t="str">
        <f>IF(ISBLANK('Phase 2 IAQ Investigation'!D105),"INCOMPLETE",'Phase 2 IAQ Investigation'!D105)</f>
        <v>INCOMPLETE</v>
      </c>
      <c r="H76" s="206" t="str">
        <f>'Phase 2 IAQ Investigation'!E105</f>
        <v>INCOMPLETE</v>
      </c>
    </row>
    <row r="77" spans="2:8" ht="30.6" hidden="1" outlineLevel="1" thickBot="1" x14ac:dyDescent="0.4">
      <c r="B77" s="542"/>
      <c r="C77" s="87" t="s">
        <v>5690</v>
      </c>
      <c r="D77" s="81" t="s">
        <v>5650</v>
      </c>
      <c r="E77" s="274" t="str">
        <f>IF(ISBLANK('Phase 2 IAQ Assessment'!D107),"INCOMPLETE",'Phase 2 IAQ Assessment'!D107)</f>
        <v>INCOMPLETE</v>
      </c>
      <c r="F77" s="203" t="str">
        <f>IF('Phase 2 IAQ Assessment'!E107="[Select Dropdown]","INCOMPLETE",'Phase 2 IAQ Assessment'!E107)</f>
        <v>INCOMPLETE</v>
      </c>
      <c r="G77" s="278" t="str">
        <f>IF(ISBLANK('Phase 2 IAQ Investigation'!D107),"INCOMPLETE",'Phase 2 IAQ Investigation'!D107)</f>
        <v>INCOMPLETE</v>
      </c>
      <c r="H77" s="275" t="str">
        <f>'Phase 2 IAQ Investigation'!E107</f>
        <v>INCOMPLETE</v>
      </c>
    </row>
  </sheetData>
  <sheetProtection algorithmName="SHA-512" hashValue="uSEjwMNNpfk9kbumBtLo7QdBS7GEw73U0JPrORMY1gAVaCV2NP/JbAi6GvShLyhRuwvr9pJZqN6AhkPfSjnD8w==" saltValue="28tShCkNUFIOFHH7MABsuA==" spinCount="100000" sheet="1" objects="1" scenarios="1"/>
  <mergeCells count="24">
    <mergeCell ref="C28:C30"/>
    <mergeCell ref="C22:C25"/>
    <mergeCell ref="C15:C19"/>
    <mergeCell ref="C41:C43"/>
    <mergeCell ref="C44:C49"/>
    <mergeCell ref="C37:C40"/>
    <mergeCell ref="C31:C32"/>
    <mergeCell ref="C33:C35"/>
    <mergeCell ref="C12:C14"/>
    <mergeCell ref="C20:C21"/>
    <mergeCell ref="C26:C27"/>
    <mergeCell ref="B2:H2"/>
    <mergeCell ref="B3:D3"/>
    <mergeCell ref="C5:C8"/>
    <mergeCell ref="C9:C11"/>
    <mergeCell ref="B4:B6"/>
    <mergeCell ref="B7:B77"/>
    <mergeCell ref="C74:C76"/>
    <mergeCell ref="C68:C73"/>
    <mergeCell ref="C63:C67"/>
    <mergeCell ref="C59:C62"/>
    <mergeCell ref="C55:C58"/>
    <mergeCell ref="C50:C51"/>
    <mergeCell ref="C52:C54"/>
  </mergeCells>
  <conditionalFormatting sqref="D4:D30">
    <cfRule type="containsText" dxfId="311" priority="1" operator="containsText" text="delete this row">
      <formula>NOT(ISERROR(SEARCH("delete this row",D4)))</formula>
    </cfRule>
  </conditionalFormatting>
  <conditionalFormatting sqref="E3:E77">
    <cfRule type="containsText" dxfId="310" priority="61" operator="containsText" text="delete this row">
      <formula>NOT(ISERROR(SEARCH("delete this row",E3)))</formula>
    </cfRule>
    <cfRule type="containsText" dxfId="309" priority="62" operator="containsText" text="[Select Dropdown]">
      <formula>NOT(ISERROR(SEARCH("[Select Dropdown]",E3)))</formula>
    </cfRule>
  </conditionalFormatting>
  <conditionalFormatting sqref="E1:F1 E78:F266">
    <cfRule type="containsText" dxfId="308" priority="63" operator="containsText" text="delete this row">
      <formula>NOT(ISERROR(SEARCH("delete this row",E1)))</formula>
    </cfRule>
  </conditionalFormatting>
  <conditionalFormatting sqref="E1:F1 E78:F1048576">
    <cfRule type="containsText" dxfId="307" priority="65" operator="containsText" text="[Select Dropdown]">
      <formula>NOT(ISERROR(SEARCH("[Select Dropdown]",E1)))</formula>
    </cfRule>
  </conditionalFormatting>
  <conditionalFormatting sqref="E4:H77">
    <cfRule type="containsText" dxfId="306" priority="2" operator="containsText" text="INCOMPLETE">
      <formula>NOT(ISERROR(SEARCH("INCOMPLETE",E4)))</formula>
    </cfRule>
  </conditionalFormatting>
  <conditionalFormatting sqref="F4:F77">
    <cfRule type="containsText" dxfId="305" priority="55" operator="containsText" text="Defer to investigation">
      <formula>NOT(ISERROR(SEARCH("Defer to investigation",F4)))</formula>
    </cfRule>
    <cfRule type="containsText" dxfId="304" priority="56" operator="containsText" text="Walkthrough Assessment">
      <formula>NOT(ISERROR(SEARCH("Walkthrough Assessment",F4)))</formula>
    </cfRule>
  </conditionalFormatting>
  <conditionalFormatting sqref="G3">
    <cfRule type="containsText" dxfId="303" priority="45" operator="containsText" text="delete this row">
      <formula>NOT(ISERROR(SEARCH("delete this row",G3)))</formula>
    </cfRule>
    <cfRule type="containsText" dxfId="302" priority="46" operator="containsText" text="[Select Dropdown]">
      <formula>NOT(ISERROR(SEARCH("[Select Dropdown]",G3)))</formula>
    </cfRule>
  </conditionalFormatting>
  <conditionalFormatting sqref="G4:H77">
    <cfRule type="expression" dxfId="301" priority="37">
      <formula>IF($H4="Resolved",1,0)</formula>
    </cfRule>
    <cfRule type="expression" dxfId="300" priority="42">
      <formula>IF($H4="No further investigation required",1,0)</formula>
    </cfRule>
  </conditionalFormatting>
  <conditionalFormatting sqref="H4:H77">
    <cfRule type="containsText" dxfId="299" priority="43" operator="containsText" text="Remediation required">
      <formula>NOT(ISERROR(SEARCH("Remediation required",H4)))</formula>
    </cfRule>
    <cfRule type="containsText" dxfId="298" priority="44" operator="containsText" text="Needs further investigation">
      <formula>NOT(ISERROR(SEARCH("Needs further investigation",H4)))</formula>
    </cfRule>
  </conditionalFormatting>
  <dataValidations disablePrompts="1" count="1">
    <dataValidation errorStyle="warning" allowBlank="1" showInputMessage="1" sqref="E3 G3" xr:uid="{D84AECA5-E927-46EB-B5B6-5FFD9F7A3FD5}"/>
  </dataValidations>
  <hyperlinks>
    <hyperlink ref="B4:B6" r:id="rId1" display="EPA Energy Savings Plus Health IAQ Guidelines" xr:uid="{7A45D6D6-6DC2-4DC9-B958-62069600B153}"/>
  </hyperlinks>
  <pageMargins left="0.75" right="0.75" top="1" bottom="1" header="0.5" footer="0.5"/>
  <pageSetup orientation="portrait" horizontalDpi="300" verticalDpi="300" r:id="rId2"/>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7EEEA-BF43-47B8-856A-98A82D1CD5C0}">
  <sheetPr codeName="Sheet11">
    <tabColor rgb="FF00FED4"/>
  </sheetPr>
  <dimension ref="B1:S33"/>
  <sheetViews>
    <sheetView tabSelected="1" zoomScaleNormal="100" workbookViewId="0">
      <pane ySplit="2" topLeftCell="A3" activePane="bottomLeft" state="frozen"/>
      <selection pane="bottomLeft"/>
    </sheetView>
  </sheetViews>
  <sheetFormatPr defaultColWidth="9.109375" defaultRowHeight="15" x14ac:dyDescent="0.35"/>
  <cols>
    <col min="1" max="1" width="2" style="4" customWidth="1"/>
    <col min="2" max="2" width="6.6640625" style="3" customWidth="1"/>
    <col min="3" max="3" width="4.6640625" style="3" customWidth="1"/>
    <col min="4" max="4" width="9.88671875" style="3" customWidth="1"/>
    <col min="5" max="5" width="12" style="3" customWidth="1"/>
    <col min="6" max="6" width="30.6640625" style="3" customWidth="1"/>
    <col min="7" max="7" width="21.77734375" style="3" customWidth="1"/>
    <col min="8" max="8" width="16.5546875" style="3" customWidth="1"/>
    <col min="9" max="9" width="25.33203125" style="3" customWidth="1"/>
    <col min="10" max="11" width="22" style="70" customWidth="1"/>
    <col min="12" max="12" width="11.109375" style="70" customWidth="1"/>
    <col min="13" max="13" width="19.77734375" style="4" bestFit="1" customWidth="1"/>
    <col min="14" max="14" width="6.21875" style="4" hidden="1" customWidth="1"/>
    <col min="15" max="15" width="9.109375" style="4" customWidth="1"/>
    <col min="16" max="16384" width="9.109375" style="4"/>
  </cols>
  <sheetData>
    <row r="1" spans="2:19" ht="15.6" thickBot="1" x14ac:dyDescent="0.4">
      <c r="B1" s="426" t="s">
        <v>5732</v>
      </c>
      <c r="C1" s="426"/>
      <c r="D1" s="426"/>
    </row>
    <row r="2" spans="2:19" ht="59.4" customHeight="1" thickBot="1" x14ac:dyDescent="0.4">
      <c r="B2" s="427" t="s">
        <v>5733</v>
      </c>
      <c r="C2" s="428"/>
      <c r="D2" s="428"/>
      <c r="E2" s="428"/>
      <c r="F2" s="428"/>
      <c r="G2" s="428"/>
      <c r="H2" s="428"/>
      <c r="I2" s="429"/>
      <c r="J2" s="445" t="s">
        <v>5450</v>
      </c>
      <c r="K2" s="446"/>
      <c r="L2" s="446"/>
      <c r="M2" s="447"/>
    </row>
    <row r="3" spans="2:19" ht="15" customHeight="1" thickBot="1" x14ac:dyDescent="0.4">
      <c r="B3" s="450" t="s">
        <v>1943</v>
      </c>
      <c r="C3" s="451"/>
      <c r="D3" s="451"/>
      <c r="E3" s="459" t="s">
        <v>1942</v>
      </c>
      <c r="F3" s="460"/>
      <c r="G3" s="448" t="s">
        <v>5272</v>
      </c>
      <c r="H3" s="449"/>
      <c r="I3" s="155"/>
      <c r="J3" s="430" t="s">
        <v>5283</v>
      </c>
      <c r="K3" s="432" t="s">
        <v>5377</v>
      </c>
      <c r="L3" s="433"/>
      <c r="M3" s="434"/>
    </row>
    <row r="4" spans="2:19" ht="15.6" customHeight="1" thickBot="1" x14ac:dyDescent="0.4">
      <c r="B4" s="452"/>
      <c r="C4" s="453"/>
      <c r="D4" s="453"/>
      <c r="E4" s="461"/>
      <c r="F4" s="462"/>
      <c r="G4" s="465" t="s">
        <v>9</v>
      </c>
      <c r="H4" s="466"/>
      <c r="I4" s="155"/>
      <c r="J4" s="431"/>
      <c r="K4" s="435"/>
      <c r="L4" s="436"/>
      <c r="M4" s="437"/>
      <c r="Q4" s="233"/>
      <c r="R4" s="233"/>
      <c r="S4" s="306"/>
    </row>
    <row r="5" spans="2:19" ht="15" customHeight="1" thickBot="1" x14ac:dyDescent="0.4">
      <c r="B5" s="452"/>
      <c r="C5" s="453"/>
      <c r="D5" s="453"/>
      <c r="E5" s="461"/>
      <c r="F5" s="462"/>
      <c r="G5" s="448" t="s">
        <v>1941</v>
      </c>
      <c r="H5" s="449"/>
      <c r="I5" s="155"/>
      <c r="J5" s="430" t="s">
        <v>5378</v>
      </c>
      <c r="K5" s="439"/>
      <c r="L5" s="440"/>
      <c r="M5" s="441"/>
      <c r="Q5" s="306"/>
      <c r="R5" s="234"/>
      <c r="S5" s="307"/>
    </row>
    <row r="6" spans="2:19" ht="15" customHeight="1" thickBot="1" x14ac:dyDescent="0.4">
      <c r="B6" s="452"/>
      <c r="C6" s="453"/>
      <c r="D6" s="453"/>
      <c r="E6" s="461"/>
      <c r="F6" s="462"/>
      <c r="G6" s="448" t="s">
        <v>1940</v>
      </c>
      <c r="H6" s="449"/>
      <c r="I6" s="155"/>
      <c r="J6" s="438"/>
      <c r="K6" s="442"/>
      <c r="L6" s="443"/>
      <c r="M6" s="444"/>
    </row>
    <row r="7" spans="2:19" ht="15" customHeight="1" thickBot="1" x14ac:dyDescent="0.4">
      <c r="B7" s="452"/>
      <c r="C7" s="453"/>
      <c r="D7" s="453"/>
      <c r="E7" s="461"/>
      <c r="F7" s="462"/>
      <c r="G7" s="448" t="s">
        <v>5379</v>
      </c>
      <c r="H7" s="449"/>
      <c r="I7" s="155"/>
      <c r="J7" s="438"/>
      <c r="K7" s="442"/>
      <c r="L7" s="443"/>
      <c r="M7" s="444"/>
    </row>
    <row r="8" spans="2:19" ht="15" customHeight="1" thickBot="1" x14ac:dyDescent="0.4">
      <c r="B8" s="452"/>
      <c r="C8" s="453"/>
      <c r="D8" s="453"/>
      <c r="E8" s="461"/>
      <c r="F8" s="462"/>
      <c r="G8" s="448" t="s">
        <v>2</v>
      </c>
      <c r="H8" s="449"/>
      <c r="I8" s="155"/>
      <c r="J8" s="438"/>
      <c r="K8" s="442"/>
      <c r="L8" s="443"/>
      <c r="M8" s="444"/>
    </row>
    <row r="9" spans="2:19" ht="15" customHeight="1" thickBot="1" x14ac:dyDescent="0.4">
      <c r="B9" s="452"/>
      <c r="C9" s="453"/>
      <c r="D9" s="453"/>
      <c r="E9" s="461"/>
      <c r="F9" s="462"/>
      <c r="G9" s="448" t="s">
        <v>5259</v>
      </c>
      <c r="H9" s="449"/>
      <c r="I9" s="153" t="s">
        <v>12</v>
      </c>
      <c r="J9" s="438"/>
      <c r="K9" s="442"/>
      <c r="L9" s="443"/>
      <c r="M9" s="444"/>
    </row>
    <row r="10" spans="2:19" ht="15" customHeight="1" thickBot="1" x14ac:dyDescent="0.4">
      <c r="B10" s="452"/>
      <c r="C10" s="453"/>
      <c r="D10" s="453"/>
      <c r="E10" s="461"/>
      <c r="F10" s="462"/>
      <c r="G10" s="448" t="s">
        <v>1</v>
      </c>
      <c r="H10" s="449"/>
      <c r="I10" s="158"/>
      <c r="J10" s="438"/>
      <c r="K10" s="442"/>
      <c r="L10" s="443"/>
      <c r="M10" s="444"/>
    </row>
    <row r="11" spans="2:19" ht="15" customHeight="1" thickBot="1" x14ac:dyDescent="0.4">
      <c r="B11" s="452"/>
      <c r="C11" s="453"/>
      <c r="D11" s="453"/>
      <c r="E11" s="463"/>
      <c r="F11" s="464"/>
      <c r="G11" s="448" t="s">
        <v>5275</v>
      </c>
      <c r="H11" s="449"/>
      <c r="I11" s="153" t="s">
        <v>5724</v>
      </c>
      <c r="J11" s="431"/>
      <c r="K11" s="442"/>
      <c r="L11" s="443"/>
      <c r="M11" s="444"/>
    </row>
    <row r="12" spans="2:19" ht="45" customHeight="1" thickBot="1" x14ac:dyDescent="0.4">
      <c r="B12" s="452"/>
      <c r="C12" s="453"/>
      <c r="D12" s="453"/>
      <c r="E12" s="456" t="s">
        <v>5260</v>
      </c>
      <c r="F12" s="457"/>
      <c r="G12" s="457"/>
      <c r="H12" s="457"/>
      <c r="I12" s="458"/>
      <c r="J12" s="457" t="s">
        <v>5261</v>
      </c>
      <c r="K12" s="457"/>
      <c r="L12" s="457"/>
      <c r="M12" s="458"/>
      <c r="P12"/>
    </row>
    <row r="13" spans="2:19" ht="45" customHeight="1" thickBot="1" x14ac:dyDescent="0.4">
      <c r="B13" s="452"/>
      <c r="C13" s="453"/>
      <c r="D13" s="453"/>
      <c r="E13" s="90" t="s">
        <v>5394</v>
      </c>
      <c r="F13" s="90" t="s">
        <v>5271</v>
      </c>
      <c r="G13" s="90" t="s">
        <v>5080</v>
      </c>
      <c r="H13" s="90" t="s">
        <v>5284</v>
      </c>
      <c r="I13" s="90" t="s">
        <v>5273</v>
      </c>
      <c r="J13" s="90" t="s">
        <v>5262</v>
      </c>
      <c r="K13" s="90" t="s">
        <v>5263</v>
      </c>
      <c r="L13" s="91" t="s">
        <v>5276</v>
      </c>
      <c r="M13" s="90" t="s">
        <v>5277</v>
      </c>
      <c r="P13"/>
    </row>
    <row r="14" spans="2:19" ht="15" customHeight="1" x14ac:dyDescent="0.35">
      <c r="B14" s="452"/>
      <c r="C14" s="453"/>
      <c r="D14" s="453"/>
      <c r="E14" s="98">
        <v>1</v>
      </c>
      <c r="F14" s="155"/>
      <c r="G14" s="152" t="s">
        <v>5075</v>
      </c>
      <c r="H14" s="154"/>
      <c r="I14" s="152" t="s">
        <v>5075</v>
      </c>
      <c r="J14" s="152" t="s">
        <v>12</v>
      </c>
      <c r="K14" s="152" t="s">
        <v>5075</v>
      </c>
      <c r="L14" s="159" t="str">
        <f>_xlfn.IFNA('Rationale for Retrofit'!G26,"-")</f>
        <v>-</v>
      </c>
      <c r="M14" s="152" t="s">
        <v>12</v>
      </c>
      <c r="N14" s="4">
        <f>IF(M14="Minimal ",2,(IF(M14="Moderate ",4,(IF(M14="Considerable ",6,IF(M14="Extreme",8,IF(M14="Unsure",2,0)))))))</f>
        <v>0</v>
      </c>
      <c r="P14"/>
    </row>
    <row r="15" spans="2:19" ht="15" hidden="1" customHeight="1" x14ac:dyDescent="0.35">
      <c r="B15" s="452"/>
      <c r="C15" s="453"/>
      <c r="D15" s="453"/>
      <c r="E15" s="93">
        <v>2</v>
      </c>
      <c r="F15" s="137"/>
      <c r="G15" s="139" t="s">
        <v>5075</v>
      </c>
      <c r="H15" s="140" t="s">
        <v>5270</v>
      </c>
      <c r="I15" s="139" t="s">
        <v>5075</v>
      </c>
      <c r="J15" s="139" t="s">
        <v>12</v>
      </c>
      <c r="K15" s="139" t="s">
        <v>5075</v>
      </c>
      <c r="L15" s="101" t="str">
        <f>'Rationale for Retrofit'!$G$25</f>
        <v>-</v>
      </c>
      <c r="M15" s="139" t="s">
        <v>12</v>
      </c>
      <c r="N15" s="4">
        <f t="shared" ref="N15:N26" si="0">IF(M15="Minimal",0,(IF(M15="Moderate ",0.5,(IF(M15="Considerable ",1,0)))))</f>
        <v>0</v>
      </c>
      <c r="O15" s="4">
        <f t="shared" ref="O15:O33" si="1">IF(ISBLANK(F15),30,SUM(E15,N15:N15))</f>
        <v>30</v>
      </c>
      <c r="P15"/>
    </row>
    <row r="16" spans="2:19" ht="15" hidden="1" customHeight="1" x14ac:dyDescent="0.35">
      <c r="B16" s="452"/>
      <c r="C16" s="453"/>
      <c r="D16" s="453"/>
      <c r="E16" s="93">
        <v>3</v>
      </c>
      <c r="F16" s="137"/>
      <c r="G16" s="139" t="s">
        <v>5075</v>
      </c>
      <c r="H16" s="140" t="s">
        <v>5270</v>
      </c>
      <c r="I16" s="139" t="s">
        <v>5075</v>
      </c>
      <c r="J16" s="139" t="s">
        <v>12</v>
      </c>
      <c r="K16" s="139" t="s">
        <v>5075</v>
      </c>
      <c r="L16" s="101" t="str">
        <f>'Rationale for Retrofit'!$G$25</f>
        <v>-</v>
      </c>
      <c r="M16" s="139" t="s">
        <v>12</v>
      </c>
      <c r="N16" s="4">
        <f t="shared" si="0"/>
        <v>0</v>
      </c>
      <c r="O16" s="4">
        <f t="shared" si="1"/>
        <v>30</v>
      </c>
    </row>
    <row r="17" spans="2:16" ht="15" hidden="1" customHeight="1" x14ac:dyDescent="0.35">
      <c r="B17" s="452"/>
      <c r="C17" s="453"/>
      <c r="D17" s="453"/>
      <c r="E17" s="93">
        <v>4</v>
      </c>
      <c r="F17" s="137"/>
      <c r="G17" s="139" t="s">
        <v>5075</v>
      </c>
      <c r="H17" s="140" t="s">
        <v>5270</v>
      </c>
      <c r="I17" s="139" t="s">
        <v>5075</v>
      </c>
      <c r="J17" s="139" t="s">
        <v>12</v>
      </c>
      <c r="K17" s="139" t="s">
        <v>5075</v>
      </c>
      <c r="L17" s="101" t="str">
        <f>'Rationale for Retrofit'!$G$25</f>
        <v>-</v>
      </c>
      <c r="M17" s="139" t="s">
        <v>12</v>
      </c>
      <c r="N17" s="4">
        <f t="shared" si="0"/>
        <v>0</v>
      </c>
      <c r="O17" s="4">
        <f t="shared" si="1"/>
        <v>30</v>
      </c>
    </row>
    <row r="18" spans="2:16" ht="15" hidden="1" customHeight="1" x14ac:dyDescent="0.35">
      <c r="B18" s="452"/>
      <c r="C18" s="453"/>
      <c r="D18" s="453"/>
      <c r="E18" s="93">
        <v>5</v>
      </c>
      <c r="F18" s="137"/>
      <c r="G18" s="139" t="s">
        <v>5075</v>
      </c>
      <c r="H18" s="140" t="s">
        <v>5270</v>
      </c>
      <c r="I18" s="139" t="s">
        <v>5075</v>
      </c>
      <c r="J18" s="139" t="s">
        <v>12</v>
      </c>
      <c r="K18" s="139" t="s">
        <v>5075</v>
      </c>
      <c r="L18" s="101" t="str">
        <f>'Rationale for Retrofit'!$G$25</f>
        <v>-</v>
      </c>
      <c r="M18" s="139" t="s">
        <v>12</v>
      </c>
      <c r="N18" s="4">
        <f t="shared" si="0"/>
        <v>0</v>
      </c>
      <c r="O18" s="4">
        <f t="shared" si="1"/>
        <v>30</v>
      </c>
      <c r="P18"/>
    </row>
    <row r="19" spans="2:16" ht="15" hidden="1" customHeight="1" x14ac:dyDescent="0.35">
      <c r="B19" s="452"/>
      <c r="C19" s="453"/>
      <c r="D19" s="453"/>
      <c r="E19" s="93">
        <v>6</v>
      </c>
      <c r="F19" s="137"/>
      <c r="G19" s="139" t="s">
        <v>5075</v>
      </c>
      <c r="H19" s="140" t="s">
        <v>5270</v>
      </c>
      <c r="I19" s="139" t="s">
        <v>5075</v>
      </c>
      <c r="J19" s="139" t="s">
        <v>12</v>
      </c>
      <c r="K19" s="139" t="s">
        <v>5075</v>
      </c>
      <c r="L19" s="101" t="str">
        <f>'Rationale for Retrofit'!$G$25</f>
        <v>-</v>
      </c>
      <c r="M19" s="139" t="s">
        <v>12</v>
      </c>
      <c r="N19" s="4">
        <f t="shared" si="0"/>
        <v>0</v>
      </c>
      <c r="O19" s="4">
        <f t="shared" si="1"/>
        <v>30</v>
      </c>
      <c r="P19"/>
    </row>
    <row r="20" spans="2:16" ht="15" hidden="1" customHeight="1" x14ac:dyDescent="0.35">
      <c r="B20" s="452"/>
      <c r="C20" s="453"/>
      <c r="D20" s="453"/>
      <c r="E20" s="93">
        <v>7</v>
      </c>
      <c r="F20" s="137"/>
      <c r="G20" s="139" t="s">
        <v>5075</v>
      </c>
      <c r="H20" s="140" t="s">
        <v>5270</v>
      </c>
      <c r="I20" s="139" t="s">
        <v>5075</v>
      </c>
      <c r="J20" s="139" t="s">
        <v>12</v>
      </c>
      <c r="K20" s="139" t="s">
        <v>5075</v>
      </c>
      <c r="L20" s="101" t="str">
        <f>'Rationale for Retrofit'!$G$25</f>
        <v>-</v>
      </c>
      <c r="M20" s="139" t="s">
        <v>12</v>
      </c>
      <c r="N20" s="4">
        <f t="shared" si="0"/>
        <v>0</v>
      </c>
      <c r="O20" s="4">
        <f t="shared" si="1"/>
        <v>30</v>
      </c>
    </row>
    <row r="21" spans="2:16" ht="15" hidden="1" customHeight="1" x14ac:dyDescent="0.35">
      <c r="B21" s="452"/>
      <c r="C21" s="453"/>
      <c r="D21" s="453"/>
      <c r="E21" s="93">
        <v>8</v>
      </c>
      <c r="F21" s="137"/>
      <c r="G21" s="139" t="s">
        <v>5075</v>
      </c>
      <c r="H21" s="140" t="s">
        <v>5270</v>
      </c>
      <c r="I21" s="139" t="s">
        <v>5075</v>
      </c>
      <c r="J21" s="139" t="s">
        <v>12</v>
      </c>
      <c r="K21" s="139" t="s">
        <v>5075</v>
      </c>
      <c r="L21" s="101" t="str">
        <f>'Rationale for Retrofit'!$G$25</f>
        <v>-</v>
      </c>
      <c r="M21" s="139" t="s">
        <v>12</v>
      </c>
      <c r="N21" s="4">
        <f t="shared" si="0"/>
        <v>0</v>
      </c>
      <c r="O21" s="4">
        <f t="shared" si="1"/>
        <v>30</v>
      </c>
    </row>
    <row r="22" spans="2:16" ht="15" hidden="1" customHeight="1" x14ac:dyDescent="0.35">
      <c r="B22" s="452"/>
      <c r="C22" s="453"/>
      <c r="D22" s="453"/>
      <c r="E22" s="93">
        <v>9</v>
      </c>
      <c r="F22" s="137"/>
      <c r="G22" s="139" t="s">
        <v>5075</v>
      </c>
      <c r="H22" s="140" t="s">
        <v>5270</v>
      </c>
      <c r="I22" s="139" t="s">
        <v>5075</v>
      </c>
      <c r="J22" s="139" t="s">
        <v>12</v>
      </c>
      <c r="K22" s="139" t="s">
        <v>5075</v>
      </c>
      <c r="L22" s="101" t="str">
        <f>'Rationale for Retrofit'!$G$25</f>
        <v>-</v>
      </c>
      <c r="M22" s="139" t="s">
        <v>12</v>
      </c>
      <c r="N22" s="4">
        <f t="shared" si="0"/>
        <v>0</v>
      </c>
      <c r="O22" s="4">
        <f t="shared" si="1"/>
        <v>30</v>
      </c>
      <c r="P22"/>
    </row>
    <row r="23" spans="2:16" ht="15" hidden="1" customHeight="1" x14ac:dyDescent="0.35">
      <c r="B23" s="452"/>
      <c r="C23" s="453"/>
      <c r="D23" s="453"/>
      <c r="E23" s="93">
        <v>10</v>
      </c>
      <c r="F23" s="137"/>
      <c r="G23" s="139" t="s">
        <v>5075</v>
      </c>
      <c r="H23" s="140" t="s">
        <v>5270</v>
      </c>
      <c r="I23" s="139" t="s">
        <v>5075</v>
      </c>
      <c r="J23" s="139" t="s">
        <v>12</v>
      </c>
      <c r="K23" s="139" t="s">
        <v>5075</v>
      </c>
      <c r="L23" s="101" t="str">
        <f>'Rationale for Retrofit'!$G$25</f>
        <v>-</v>
      </c>
      <c r="M23" s="139" t="s">
        <v>12</v>
      </c>
      <c r="N23" s="4">
        <f t="shared" si="0"/>
        <v>0</v>
      </c>
      <c r="O23" s="4">
        <f t="shared" si="1"/>
        <v>30</v>
      </c>
      <c r="P23"/>
    </row>
    <row r="24" spans="2:16" ht="15" hidden="1" customHeight="1" x14ac:dyDescent="0.35">
      <c r="B24" s="452"/>
      <c r="C24" s="453"/>
      <c r="D24" s="453"/>
      <c r="E24" s="93">
        <v>11</v>
      </c>
      <c r="F24" s="137"/>
      <c r="G24" s="139" t="s">
        <v>5075</v>
      </c>
      <c r="H24" s="140" t="s">
        <v>5270</v>
      </c>
      <c r="I24" s="139" t="s">
        <v>5075</v>
      </c>
      <c r="J24" s="139" t="s">
        <v>12</v>
      </c>
      <c r="K24" s="139" t="s">
        <v>5075</v>
      </c>
      <c r="L24" s="101" t="str">
        <f>'Rationale for Retrofit'!$G$25</f>
        <v>-</v>
      </c>
      <c r="M24" s="139" t="s">
        <v>12</v>
      </c>
      <c r="N24" s="4">
        <f t="shared" si="0"/>
        <v>0</v>
      </c>
      <c r="O24" s="4">
        <f t="shared" si="1"/>
        <v>30</v>
      </c>
    </row>
    <row r="25" spans="2:16" ht="15" hidden="1" customHeight="1" x14ac:dyDescent="0.35">
      <c r="B25" s="452"/>
      <c r="C25" s="453"/>
      <c r="D25" s="453"/>
      <c r="E25" s="93">
        <v>12</v>
      </c>
      <c r="F25" s="137"/>
      <c r="G25" s="139" t="s">
        <v>5075</v>
      </c>
      <c r="H25" s="140" t="s">
        <v>5270</v>
      </c>
      <c r="I25" s="139" t="s">
        <v>5075</v>
      </c>
      <c r="J25" s="139" t="s">
        <v>12</v>
      </c>
      <c r="K25" s="139" t="s">
        <v>5075</v>
      </c>
      <c r="L25" s="101" t="str">
        <f>'Rationale for Retrofit'!$G$25</f>
        <v>-</v>
      </c>
      <c r="M25" s="139" t="s">
        <v>12</v>
      </c>
      <c r="N25" s="4">
        <f t="shared" si="0"/>
        <v>0</v>
      </c>
      <c r="O25" s="4">
        <f t="shared" si="1"/>
        <v>30</v>
      </c>
    </row>
    <row r="26" spans="2:16" ht="15" hidden="1" customHeight="1" x14ac:dyDescent="0.35">
      <c r="B26" s="452"/>
      <c r="C26" s="453"/>
      <c r="D26" s="453"/>
      <c r="E26" s="93">
        <v>13</v>
      </c>
      <c r="F26" s="137"/>
      <c r="G26" s="139" t="s">
        <v>5075</v>
      </c>
      <c r="H26" s="140" t="s">
        <v>5270</v>
      </c>
      <c r="I26" s="139" t="s">
        <v>5075</v>
      </c>
      <c r="J26" s="139" t="s">
        <v>12</v>
      </c>
      <c r="K26" s="139" t="s">
        <v>5075</v>
      </c>
      <c r="L26" s="101" t="str">
        <f>'Rationale for Retrofit'!$G$25</f>
        <v>-</v>
      </c>
      <c r="M26" s="139" t="s">
        <v>12</v>
      </c>
      <c r="N26" s="4">
        <f t="shared" si="0"/>
        <v>0</v>
      </c>
      <c r="O26" s="4">
        <f t="shared" si="1"/>
        <v>30</v>
      </c>
      <c r="P26"/>
    </row>
    <row r="27" spans="2:16" ht="15" hidden="1" customHeight="1" x14ac:dyDescent="0.35">
      <c r="B27" s="452"/>
      <c r="C27" s="453"/>
      <c r="D27" s="453"/>
      <c r="E27" s="93">
        <v>14</v>
      </c>
      <c r="F27" s="137"/>
      <c r="G27" s="139" t="s">
        <v>5075</v>
      </c>
      <c r="H27" s="140" t="s">
        <v>5270</v>
      </c>
      <c r="I27" s="139" t="s">
        <v>5075</v>
      </c>
      <c r="J27" s="139" t="s">
        <v>12</v>
      </c>
      <c r="K27" s="139" t="s">
        <v>5075</v>
      </c>
      <c r="L27" s="101" t="str">
        <f>'Rationale for Retrofit'!$G$25</f>
        <v>-</v>
      </c>
      <c r="M27" s="139" t="s">
        <v>12</v>
      </c>
      <c r="N27" s="4">
        <f t="shared" ref="N27:N33" si="2">IF(M27="Minimal",0,(IF(M27="Moderate ",0.5,(IF(M27="Considerable ",1,0)))))</f>
        <v>0</v>
      </c>
      <c r="O27" s="4">
        <f t="shared" si="1"/>
        <v>30</v>
      </c>
      <c r="P27"/>
    </row>
    <row r="28" spans="2:16" ht="15" hidden="1" customHeight="1" x14ac:dyDescent="0.35">
      <c r="B28" s="452"/>
      <c r="C28" s="453"/>
      <c r="D28" s="453"/>
      <c r="E28" s="93">
        <v>15</v>
      </c>
      <c r="F28" s="137"/>
      <c r="G28" s="139" t="s">
        <v>5075</v>
      </c>
      <c r="H28" s="140" t="s">
        <v>5270</v>
      </c>
      <c r="I28" s="139" t="s">
        <v>5075</v>
      </c>
      <c r="J28" s="139" t="s">
        <v>12</v>
      </c>
      <c r="K28" s="139" t="s">
        <v>5075</v>
      </c>
      <c r="L28" s="101" t="str">
        <f>'Rationale for Retrofit'!$G$25</f>
        <v>-</v>
      </c>
      <c r="M28" s="139" t="s">
        <v>12</v>
      </c>
      <c r="N28" s="4">
        <f t="shared" si="2"/>
        <v>0</v>
      </c>
      <c r="O28" s="4">
        <f t="shared" si="1"/>
        <v>30</v>
      </c>
    </row>
    <row r="29" spans="2:16" ht="15" hidden="1" customHeight="1" x14ac:dyDescent="0.35">
      <c r="B29" s="452"/>
      <c r="C29" s="453"/>
      <c r="D29" s="453"/>
      <c r="E29" s="93">
        <v>16</v>
      </c>
      <c r="F29" s="137"/>
      <c r="G29" s="139" t="s">
        <v>5075</v>
      </c>
      <c r="H29" s="140" t="s">
        <v>5270</v>
      </c>
      <c r="I29" s="139" t="s">
        <v>5075</v>
      </c>
      <c r="J29" s="139" t="s">
        <v>12</v>
      </c>
      <c r="K29" s="139" t="s">
        <v>5075</v>
      </c>
      <c r="L29" s="101" t="str">
        <f>'Rationale for Retrofit'!$G$25</f>
        <v>-</v>
      </c>
      <c r="M29" s="139" t="s">
        <v>12</v>
      </c>
      <c r="N29" s="4">
        <f t="shared" si="2"/>
        <v>0</v>
      </c>
      <c r="O29" s="4">
        <f t="shared" si="1"/>
        <v>30</v>
      </c>
    </row>
    <row r="30" spans="2:16" ht="15" hidden="1" customHeight="1" x14ac:dyDescent="0.35">
      <c r="B30" s="452"/>
      <c r="C30" s="453"/>
      <c r="D30" s="453"/>
      <c r="E30" s="93">
        <v>17</v>
      </c>
      <c r="F30" s="137"/>
      <c r="G30" s="139" t="s">
        <v>5075</v>
      </c>
      <c r="H30" s="140" t="s">
        <v>5270</v>
      </c>
      <c r="I30" s="139" t="s">
        <v>5075</v>
      </c>
      <c r="J30" s="139" t="s">
        <v>12</v>
      </c>
      <c r="K30" s="139" t="s">
        <v>5075</v>
      </c>
      <c r="L30" s="101" t="str">
        <f>'Rationale for Retrofit'!$G$25</f>
        <v>-</v>
      </c>
      <c r="M30" s="139" t="s">
        <v>12</v>
      </c>
      <c r="N30" s="4">
        <f t="shared" si="2"/>
        <v>0</v>
      </c>
      <c r="O30" s="4">
        <f t="shared" si="1"/>
        <v>30</v>
      </c>
      <c r="P30"/>
    </row>
    <row r="31" spans="2:16" ht="15" hidden="1" customHeight="1" x14ac:dyDescent="0.35">
      <c r="B31" s="452"/>
      <c r="C31" s="453"/>
      <c r="D31" s="453"/>
      <c r="E31" s="93">
        <v>18</v>
      </c>
      <c r="F31" s="137"/>
      <c r="G31" s="139" t="s">
        <v>5075</v>
      </c>
      <c r="H31" s="140" t="s">
        <v>5270</v>
      </c>
      <c r="I31" s="139" t="s">
        <v>5075</v>
      </c>
      <c r="J31" s="139" t="s">
        <v>12</v>
      </c>
      <c r="K31" s="139" t="s">
        <v>5075</v>
      </c>
      <c r="L31" s="101" t="str">
        <f>'Rationale for Retrofit'!$G$25</f>
        <v>-</v>
      </c>
      <c r="M31" s="139" t="s">
        <v>12</v>
      </c>
      <c r="N31" s="4">
        <f t="shared" si="2"/>
        <v>0</v>
      </c>
      <c r="O31" s="4">
        <f t="shared" si="1"/>
        <v>30</v>
      </c>
      <c r="P31"/>
    </row>
    <row r="32" spans="2:16" ht="15" hidden="1" customHeight="1" x14ac:dyDescent="0.35">
      <c r="B32" s="452"/>
      <c r="C32" s="453"/>
      <c r="D32" s="453"/>
      <c r="E32" s="93">
        <v>19</v>
      </c>
      <c r="F32" s="137"/>
      <c r="G32" s="139" t="s">
        <v>5075</v>
      </c>
      <c r="H32" s="140" t="s">
        <v>5270</v>
      </c>
      <c r="I32" s="139" t="s">
        <v>5075</v>
      </c>
      <c r="J32" s="139" t="s">
        <v>12</v>
      </c>
      <c r="K32" s="139" t="s">
        <v>5075</v>
      </c>
      <c r="L32" s="101" t="str">
        <f>'Rationale for Retrofit'!$G$25</f>
        <v>-</v>
      </c>
      <c r="M32" s="139" t="s">
        <v>12</v>
      </c>
      <c r="N32" s="4">
        <f t="shared" si="2"/>
        <v>0</v>
      </c>
      <c r="O32" s="4">
        <f t="shared" si="1"/>
        <v>30</v>
      </c>
    </row>
    <row r="33" spans="2:15" ht="15" hidden="1" customHeight="1" thickBot="1" x14ac:dyDescent="0.4">
      <c r="B33" s="454"/>
      <c r="C33" s="455"/>
      <c r="D33" s="455"/>
      <c r="E33" s="94">
        <v>20</v>
      </c>
      <c r="F33" s="138"/>
      <c r="G33" s="141" t="s">
        <v>5075</v>
      </c>
      <c r="H33" s="142" t="s">
        <v>5270</v>
      </c>
      <c r="I33" s="141" t="s">
        <v>5075</v>
      </c>
      <c r="J33" s="141" t="s">
        <v>12</v>
      </c>
      <c r="K33" s="141" t="s">
        <v>5075</v>
      </c>
      <c r="L33" s="92" t="str">
        <f>'Rationale for Retrofit'!$G$25</f>
        <v>-</v>
      </c>
      <c r="M33" s="141" t="s">
        <v>12</v>
      </c>
      <c r="N33" s="4">
        <f t="shared" si="2"/>
        <v>0</v>
      </c>
      <c r="O33" s="4">
        <f t="shared" si="1"/>
        <v>30</v>
      </c>
    </row>
  </sheetData>
  <mergeCells count="26">
    <mergeCell ref="B3:D33"/>
    <mergeCell ref="E12:I12"/>
    <mergeCell ref="E3:F11"/>
    <mergeCell ref="G3:H3"/>
    <mergeCell ref="J12:M12"/>
    <mergeCell ref="G9:H9"/>
    <mergeCell ref="G8:H8"/>
    <mergeCell ref="G4:H4"/>
    <mergeCell ref="G5:H5"/>
    <mergeCell ref="G6:H6"/>
    <mergeCell ref="B1:D1"/>
    <mergeCell ref="B2:I2"/>
    <mergeCell ref="J3:J4"/>
    <mergeCell ref="K3:M4"/>
    <mergeCell ref="J5:J11"/>
    <mergeCell ref="K5:M5"/>
    <mergeCell ref="K6:M6"/>
    <mergeCell ref="K8:M8"/>
    <mergeCell ref="K9:M9"/>
    <mergeCell ref="K11:M11"/>
    <mergeCell ref="J2:M2"/>
    <mergeCell ref="G11:H11"/>
    <mergeCell ref="G7:H7"/>
    <mergeCell ref="K7:M7"/>
    <mergeCell ref="G10:H10"/>
    <mergeCell ref="K10:M10"/>
  </mergeCells>
  <conditionalFormatting sqref="G15:I33">
    <cfRule type="containsText" dxfId="297" priority="17" operator="containsText" text="10-20 years">
      <formula>NOT(ISERROR(SEARCH("10-20 years",G15)))</formula>
    </cfRule>
    <cfRule type="containsText" dxfId="296" priority="16" operator="containsText" text="5-10 years">
      <formula>NOT(ISERROR(SEARCH("5-10 years",G15)))</formula>
    </cfRule>
    <cfRule type="containsText" dxfId="295" priority="18" operator="containsText" text="20-30 years">
      <formula>NOT(ISERROR(SEARCH("20-30 years",G15)))</formula>
    </cfRule>
    <cfRule type="containsText" dxfId="294" priority="19" operator="containsText" text="30-50 years">
      <formula>NOT(ISERROR(SEARCH("30-50 years",G15)))</formula>
    </cfRule>
    <cfRule type="containsText" dxfId="293" priority="20" operator="containsText" text="Indefinite / Permanent">
      <formula>NOT(ISERROR(SEARCH("Indefinite / Permanent",G15)))</formula>
    </cfRule>
    <cfRule type="containsText" dxfId="292" priority="21" operator="containsText" text="[Select Dropdown]">
      <formula>NOT(ISERROR(SEARCH("[Select Dropdown]",G15)))</formula>
    </cfRule>
  </conditionalFormatting>
  <conditionalFormatting sqref="I15:M33 L14 H15 G27:H33 I1:L1 J2:J3 G3:G11 I7:I8 I10 I34:L37 J38:L39 I40:L41 J42:L42 I43:L276">
    <cfRule type="containsText" dxfId="291" priority="100" operator="containsText" text="delete this row">
      <formula>NOT(ISERROR(SEARCH("delete this row",G1)))</formula>
    </cfRule>
  </conditionalFormatting>
  <conditionalFormatting sqref="J1:L1 J2:J3 I7:I8 I10 L14 J15:L33 I34:L37 J38:L39 I40:L41 J42:L42 I43:L1048576">
    <cfRule type="containsText" dxfId="290" priority="101" operator="containsText" text="[Select Dropdown]">
      <formula>NOT(ISERROR(SEARCH("[Select Dropdown]",I1)))</formula>
    </cfRule>
  </conditionalFormatting>
  <conditionalFormatting sqref="J16:L16 L19 L22 L25 J28:L28 L31">
    <cfRule type="containsText" dxfId="289" priority="98" operator="containsText" text="delete this row">
      <formula>NOT(ISERROR(SEARCH("delete this row",J16)))</formula>
    </cfRule>
    <cfRule type="containsText" dxfId="288" priority="99" operator="containsText" text="[Select Dropdown]">
      <formula>NOT(ISERROR(SEARCH("[Select Dropdown]",J16)))</formula>
    </cfRule>
  </conditionalFormatting>
  <conditionalFormatting sqref="J16:L17 L19 J20:L21 L22 J24:L25 J28:L29 L31 J32:L33">
    <cfRule type="expression" dxfId="287" priority="131">
      <formula>$M$15="Existing function will be maintained"</formula>
    </cfRule>
    <cfRule type="expression" dxfId="286" priority="130">
      <formula>$M$15="Existing function will be adjusted"</formula>
    </cfRule>
  </conditionalFormatting>
  <conditionalFormatting sqref="J18:L18 L19">
    <cfRule type="containsText" dxfId="285" priority="63" operator="containsText" text="delete this row">
      <formula>NOT(ISERROR(SEARCH("delete this row",J18)))</formula>
    </cfRule>
  </conditionalFormatting>
  <conditionalFormatting sqref="J18:L18">
    <cfRule type="containsText" dxfId="284" priority="60" operator="containsText" text="Indefinite / Permanent">
      <formula>NOT(ISERROR(SEARCH("Indefinite / Permanent",J18)))</formula>
    </cfRule>
    <cfRule type="containsText" dxfId="283" priority="58" operator="containsText" text="20-30 years">
      <formula>NOT(ISERROR(SEARCH("20-30 years",J18)))</formula>
    </cfRule>
    <cfRule type="containsText" dxfId="282" priority="57" operator="containsText" text="10-20 years">
      <formula>NOT(ISERROR(SEARCH("10-20 years",J18)))</formula>
    </cfRule>
    <cfRule type="containsText" dxfId="281" priority="56" operator="containsText" text="5-10 years">
      <formula>NOT(ISERROR(SEARCH("5-10 years",J18)))</formula>
    </cfRule>
    <cfRule type="containsText" dxfId="280" priority="59" operator="containsText" text="30-50 years">
      <formula>NOT(ISERROR(SEARCH("30-50 years",J18)))</formula>
    </cfRule>
  </conditionalFormatting>
  <conditionalFormatting sqref="J20:L20">
    <cfRule type="containsText" dxfId="279" priority="62" operator="containsText" text="[Select Dropdown]">
      <formula>NOT(ISERROR(SEARCH("[Select Dropdown]",J20)))</formula>
    </cfRule>
    <cfRule type="containsText" dxfId="278" priority="61" operator="containsText" text="delete this row">
      <formula>NOT(ISERROR(SEARCH("delete this row",J20)))</formula>
    </cfRule>
  </conditionalFormatting>
  <conditionalFormatting sqref="J22:L22 F15:H26 L23">
    <cfRule type="containsText" dxfId="277" priority="42" operator="containsText" text="delete this row">
      <formula>NOT(ISERROR(SEARCH("delete this row",F15)))</formula>
    </cfRule>
  </conditionalFormatting>
  <conditionalFormatting sqref="J22:L22">
    <cfRule type="containsText" dxfId="276" priority="36" operator="containsText" text="10-20 years">
      <formula>NOT(ISERROR(SEARCH("10-20 years",J22)))</formula>
    </cfRule>
    <cfRule type="containsText" dxfId="275" priority="35" operator="containsText" text="5-10 years">
      <formula>NOT(ISERROR(SEARCH("5-10 years",J22)))</formula>
    </cfRule>
    <cfRule type="containsText" dxfId="274" priority="37" operator="containsText" text="20-30 years">
      <formula>NOT(ISERROR(SEARCH("20-30 years",J22)))</formula>
    </cfRule>
    <cfRule type="containsText" dxfId="273" priority="38" operator="containsText" text="30-50 years">
      <formula>NOT(ISERROR(SEARCH("30-50 years",J22)))</formula>
    </cfRule>
    <cfRule type="containsText" dxfId="272" priority="39" operator="containsText" text="Indefinite / Permanent">
      <formula>NOT(ISERROR(SEARCH("Indefinite / Permanent",J22)))</formula>
    </cfRule>
  </conditionalFormatting>
  <conditionalFormatting sqref="J24:L24">
    <cfRule type="containsText" dxfId="271" priority="41" operator="containsText" text="[Select Dropdown]">
      <formula>NOT(ISERROR(SEARCH("[Select Dropdown]",J24)))</formula>
    </cfRule>
    <cfRule type="containsText" dxfId="270" priority="40" operator="containsText" text="delete this row">
      <formula>NOT(ISERROR(SEARCH("delete this row",J24)))</formula>
    </cfRule>
  </conditionalFormatting>
  <conditionalFormatting sqref="J30:L30 F27:F33 L31">
    <cfRule type="containsText" dxfId="269" priority="10" operator="containsText" text="delete this row">
      <formula>NOT(ISERROR(SEARCH("delete this row",F27)))</formula>
    </cfRule>
  </conditionalFormatting>
  <conditionalFormatting sqref="J30:L30">
    <cfRule type="containsText" dxfId="268" priority="7" operator="containsText" text="Indefinite / Permanent">
      <formula>NOT(ISERROR(SEARCH("Indefinite / Permanent",J30)))</formula>
    </cfRule>
    <cfRule type="containsText" dxfId="267" priority="6" operator="containsText" text="30-50 years">
      <formula>NOT(ISERROR(SEARCH("30-50 years",J30)))</formula>
    </cfRule>
    <cfRule type="containsText" dxfId="266" priority="5" operator="containsText" text="20-30 years">
      <formula>NOT(ISERROR(SEARCH("20-30 years",J30)))</formula>
    </cfRule>
    <cfRule type="containsText" dxfId="265" priority="4" operator="containsText" text="10-20 years">
      <formula>NOT(ISERROR(SEARCH("10-20 years",J30)))</formula>
    </cfRule>
    <cfRule type="containsText" dxfId="264" priority="3" operator="containsText" text="5-10 years">
      <formula>NOT(ISERROR(SEARCH("5-10 years",J30)))</formula>
    </cfRule>
  </conditionalFormatting>
  <conditionalFormatting sqref="J32:L32">
    <cfRule type="containsText" dxfId="263" priority="9" operator="containsText" text="[Select Dropdown]">
      <formula>NOT(ISERROR(SEARCH("[Select Dropdown]",J32)))</formula>
    </cfRule>
    <cfRule type="containsText" dxfId="262" priority="8" operator="containsText" text="delete this row">
      <formula>NOT(ISERROR(SEARCH("delete this row",J32)))</formula>
    </cfRule>
  </conditionalFormatting>
  <conditionalFormatting sqref="J15:M33 L14">
    <cfRule type="containsText" dxfId="261" priority="88" operator="containsText" text="5-10 years">
      <formula>NOT(ISERROR(SEARCH("5-10 years",J14)))</formula>
    </cfRule>
  </conditionalFormatting>
  <conditionalFormatting sqref="L14 J15:M33">
    <cfRule type="containsText" dxfId="260" priority="89" operator="containsText" text="10-20 years">
      <formula>NOT(ISERROR(SEARCH("10-20 years",J14)))</formula>
    </cfRule>
    <cfRule type="containsText" dxfId="259" priority="90" operator="containsText" text="20-30 years">
      <formula>NOT(ISERROR(SEARCH("20-30 years",J14)))</formula>
    </cfRule>
    <cfRule type="containsText" dxfId="258" priority="91" operator="containsText" text="30-50 years">
      <formula>NOT(ISERROR(SEARCH("30-50 years",J14)))</formula>
    </cfRule>
    <cfRule type="containsText" dxfId="257" priority="92" operator="containsText" text="Indefinite / Permanent">
      <formula>NOT(ISERROR(SEARCH("Indefinite / Permanent",J14)))</formula>
    </cfRule>
  </conditionalFormatting>
  <conditionalFormatting sqref="M15:M33">
    <cfRule type="containsText" dxfId="256" priority="77" operator="containsText" text="[Select Dropdown]">
      <formula>NOT(ISERROR(SEARCH("[Select Dropdown]",M15)))</formula>
    </cfRule>
  </conditionalFormatting>
  <conditionalFormatting sqref="R5 L14:L33">
    <cfRule type="iconSet" priority="11">
      <iconSet iconSet="3Symbols" reverse="1">
        <cfvo type="percent" val="0"/>
        <cfvo type="num" val="17"/>
        <cfvo type="num" val="26"/>
      </iconSet>
    </cfRule>
  </conditionalFormatting>
  <dataValidations count="1">
    <dataValidation allowBlank="1" showInputMessage="1" sqref="I7:I8" xr:uid="{E9044C5C-472F-43B6-B1EB-401075944F25}"/>
  </dataValidations>
  <pageMargins left="0.75" right="0.75" top="1" bottom="1" header="0.5" footer="0.5"/>
  <pageSetup orientation="portrait" horizontalDpi="300" verticalDpi="300" r:id="rId1"/>
  <headerFooter alignWithMargins="0"/>
  <drawing r:id="rId2"/>
  <legacyDrawing r:id="rId3"/>
  <extLst>
    <ext xmlns:x14="http://schemas.microsoft.com/office/spreadsheetml/2009/9/main" uri="{CCE6A557-97BC-4b89-ADB6-D9C93CAAB3DF}">
      <x14:dataValidations xmlns:xm="http://schemas.microsoft.com/office/excel/2006/main" count="7">
        <x14:dataValidation type="list" errorStyle="warning" allowBlank="1" showInputMessage="1" xr:uid="{93731AC1-A2BB-4A64-B5BE-2E21D4CC5DCC}">
          <x14:formula1>
            <xm:f>'Options 2024 '!$D$2:$D$4</xm:f>
          </x14:formula1>
          <xm:sqref>J14:J33</xm:sqref>
        </x14:dataValidation>
        <x14:dataValidation type="list" allowBlank="1" showInputMessage="1" xr:uid="{93AB86DD-A4A6-425F-9F3F-15A9829FFD2E}">
          <x14:formula1>
            <xm:f>'Options 2024 '!$B$11:$B$15</xm:f>
          </x14:formula1>
          <xm:sqref>J14:J33</xm:sqref>
        </x14:dataValidation>
        <x14:dataValidation type="list" allowBlank="1" showInputMessage="1" showErrorMessage="1" xr:uid="{DB0EBE96-BBF1-42B8-8381-66450335BE7B}">
          <x14:formula1>
            <xm:f>'Options 2024 '!$D$11:$D$15</xm:f>
          </x14:formula1>
          <xm:sqref>K14:K33</xm:sqref>
        </x14:dataValidation>
        <x14:dataValidation type="list" allowBlank="1" showInputMessage="1" showErrorMessage="1" xr:uid="{2B66E1C4-E7DF-44F1-B7D0-8A5269A0BAEE}">
          <x14:formula1>
            <xm:f>'Options 2024 '!$B$31:$B$37</xm:f>
          </x14:formula1>
          <xm:sqref>I14:I33 G14:G33</xm:sqref>
        </x14:dataValidation>
        <x14:dataValidation type="list" allowBlank="1" showInputMessage="1" xr:uid="{31EFDDD4-CAC0-4BDD-9CF6-24F4CEC15CC8}">
          <x14:formula1>
            <xm:f>'Climate Risk'!$N$3:$N$256</xm:f>
          </x14:formula1>
          <xm:sqref>I11</xm:sqref>
        </x14:dataValidation>
        <x14:dataValidation type="list" allowBlank="1" showInputMessage="1" showErrorMessage="1" xr:uid="{E01BBA6E-CC4B-40AF-A489-ABB9EBBEBE6D}">
          <x14:formula1>
            <xm:f>'Options 2024 '!$G$11:$G$16</xm:f>
          </x14:formula1>
          <xm:sqref>M14:M33</xm:sqref>
        </x14:dataValidation>
        <x14:dataValidation type="list" allowBlank="1" showInputMessage="1" xr:uid="{E650DDEE-45A7-403B-9103-3862AF312751}">
          <x14:formula1>
            <xm:f>'Climate Risk'!$M$1:$M$52</xm:f>
          </x14:formula1>
          <xm:sqref>I9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EAA0A-4ED4-4B41-AF4A-E426EB82D032}">
  <sheetPr codeName="Sheet3">
    <tabColor rgb="FF00FED4"/>
  </sheetPr>
  <dimension ref="B1:O54"/>
  <sheetViews>
    <sheetView zoomScale="115" zoomScaleNormal="115" workbookViewId="0">
      <pane xSplit="6" ySplit="2" topLeftCell="G3" activePane="bottomRight" state="frozen"/>
      <selection activeCell="H167" sqref="H167"/>
      <selection pane="topRight" activeCell="H167" sqref="H167"/>
      <selection pane="bottomLeft" activeCell="H167" sqref="H167"/>
      <selection pane="bottomRight" activeCell="B2" sqref="B2:F2"/>
    </sheetView>
  </sheetViews>
  <sheetFormatPr defaultColWidth="9.109375" defaultRowHeight="15" x14ac:dyDescent="0.35"/>
  <cols>
    <col min="1" max="1" width="2" style="4" customWidth="1"/>
    <col min="2" max="2" width="6.6640625" style="3" customWidth="1"/>
    <col min="3" max="3" width="4.6640625" style="3" customWidth="1"/>
    <col min="4" max="4" width="13.6640625" style="3" customWidth="1"/>
    <col min="5" max="5" width="21" style="3" customWidth="1"/>
    <col min="6" max="6" width="26.6640625" style="3" customWidth="1"/>
    <col min="7" max="7" width="44.88671875" style="70" customWidth="1"/>
    <col min="8" max="8" width="8.6640625" style="70" hidden="1" customWidth="1"/>
    <col min="9" max="9" width="30.6640625" style="4" customWidth="1"/>
    <col min="10" max="10" width="25.6640625" style="4" customWidth="1"/>
    <col min="11" max="16384" width="9.109375" style="4"/>
  </cols>
  <sheetData>
    <row r="1" spans="2:15" ht="15.6" thickBot="1" x14ac:dyDescent="0.4">
      <c r="B1" s="426" t="s">
        <v>5732</v>
      </c>
      <c r="C1" s="426"/>
      <c r="D1" s="426"/>
    </row>
    <row r="2" spans="2:15" ht="40.200000000000003" customHeight="1" thickBot="1" x14ac:dyDescent="0.4">
      <c r="B2" s="481" t="s">
        <v>5734</v>
      </c>
      <c r="C2" s="543"/>
      <c r="D2" s="543"/>
      <c r="E2" s="543"/>
      <c r="F2" s="544"/>
      <c r="G2" s="71" t="s">
        <v>5258</v>
      </c>
      <c r="H2" s="314"/>
      <c r="I2" s="270" t="s">
        <v>5471</v>
      </c>
    </row>
    <row r="3" spans="2:15" ht="15" customHeight="1" x14ac:dyDescent="0.35">
      <c r="B3" s="481"/>
      <c r="C3" s="482"/>
      <c r="D3" s="482"/>
      <c r="E3" s="460" t="s">
        <v>1942</v>
      </c>
      <c r="F3" s="160" t="s">
        <v>5367</v>
      </c>
      <c r="G3" s="161" t="str">
        <f>IF(ISBLANK('Program Plan'!F14),"Please complete 'Program Plan' tab below",'Program Plan'!F14)</f>
        <v>Please complete 'Program Plan' tab below</v>
      </c>
      <c r="H3" s="315"/>
      <c r="I3" s="75"/>
    </row>
    <row r="4" spans="2:15" ht="15" customHeight="1" x14ac:dyDescent="0.35">
      <c r="B4" s="484"/>
      <c r="C4" s="485"/>
      <c r="D4" s="485"/>
      <c r="E4" s="462"/>
      <c r="F4" s="160" t="s">
        <v>5272</v>
      </c>
      <c r="G4" s="161" t="str">
        <f>IF(ISBLANK('Program Plan'!I3),"Please complete 'Program Plan' tab below",'Program Plan'!I3)</f>
        <v>Please complete 'Program Plan' tab below</v>
      </c>
      <c r="H4" s="315"/>
      <c r="I4" s="75"/>
      <c r="K4" s="233"/>
      <c r="L4" s="305"/>
      <c r="M4" s="306"/>
    </row>
    <row r="5" spans="2:15" ht="15" customHeight="1" x14ac:dyDescent="0.35">
      <c r="B5" s="484"/>
      <c r="C5" s="485"/>
      <c r="D5" s="485"/>
      <c r="E5" s="462"/>
      <c r="F5" s="160" t="s">
        <v>9</v>
      </c>
      <c r="G5" s="161" t="str">
        <f>IF(ISBLANK('Program Plan'!I4),"Please complete 'Program Plan' tab below",'Program Plan'!I4)</f>
        <v>Please complete 'Program Plan' tab below</v>
      </c>
      <c r="H5" s="315"/>
      <c r="I5" s="75"/>
      <c r="K5" s="306"/>
      <c r="L5" s="234"/>
      <c r="M5" s="307"/>
    </row>
    <row r="6" spans="2:15" ht="15" customHeight="1" x14ac:dyDescent="0.35">
      <c r="B6" s="484"/>
      <c r="C6" s="485"/>
      <c r="D6" s="485"/>
      <c r="E6" s="462"/>
      <c r="F6" s="160" t="s">
        <v>1941</v>
      </c>
      <c r="G6" s="161" t="str">
        <f>IF(ISBLANK('Program Plan'!I5),"Please complete 'Program Plan' tab below",'Program Plan'!I5)</f>
        <v>Please complete 'Program Plan' tab below</v>
      </c>
      <c r="H6" s="315"/>
      <c r="I6" s="75"/>
    </row>
    <row r="7" spans="2:15" ht="15" customHeight="1" x14ac:dyDescent="0.35">
      <c r="B7" s="484"/>
      <c r="C7" s="485"/>
      <c r="D7" s="485"/>
      <c r="E7" s="462"/>
      <c r="F7" s="160" t="s">
        <v>1940</v>
      </c>
      <c r="G7" s="377" t="str">
        <f>IF(ISBLANK('Program Plan'!I6),"Please complete 'Program Plan' tab below",'Program Plan'!I6)</f>
        <v>Please complete 'Program Plan' tab below</v>
      </c>
      <c r="H7" s="315"/>
      <c r="I7" s="75"/>
    </row>
    <row r="8" spans="2:15" ht="15" customHeight="1" x14ac:dyDescent="0.35">
      <c r="B8" s="484"/>
      <c r="C8" s="485"/>
      <c r="D8" s="485"/>
      <c r="E8" s="462"/>
      <c r="F8" s="160" t="s">
        <v>3</v>
      </c>
      <c r="G8" s="161" t="str">
        <f>IF(ISBLANK('Program Plan'!I7),"Please complete 'Program Plan' tab below",'Program Plan'!I7)</f>
        <v>Please complete 'Program Plan' tab below</v>
      </c>
      <c r="H8" s="315"/>
      <c r="I8" s="75"/>
    </row>
    <row r="9" spans="2:15" ht="15" customHeight="1" x14ac:dyDescent="0.35">
      <c r="B9" s="484"/>
      <c r="C9" s="485"/>
      <c r="D9" s="485"/>
      <c r="E9" s="462"/>
      <c r="F9" s="160" t="s">
        <v>2</v>
      </c>
      <c r="G9" s="161" t="str">
        <f>IF(ISBLANK('Program Plan'!I8),"Please complete 'Program Plan' tab below",'Program Plan'!I8)</f>
        <v>Please complete 'Program Plan' tab below</v>
      </c>
      <c r="H9" s="315"/>
      <c r="I9" s="75"/>
    </row>
    <row r="10" spans="2:15" ht="15" customHeight="1" x14ac:dyDescent="0.35">
      <c r="B10" s="484"/>
      <c r="C10" s="485"/>
      <c r="D10" s="485"/>
      <c r="E10" s="462"/>
      <c r="F10" s="160" t="s">
        <v>4</v>
      </c>
      <c r="G10" s="161" t="str">
        <f>IF('Program Plan'!I9="[Select Dropdown]","Please complete 'Program Plan' tab below",'Program Plan'!I9)</f>
        <v>Please complete 'Program Plan' tab below</v>
      </c>
      <c r="H10" s="315"/>
      <c r="I10" s="75"/>
    </row>
    <row r="11" spans="2:15" ht="15.6" customHeight="1" thickBot="1" x14ac:dyDescent="0.4">
      <c r="B11" s="487"/>
      <c r="C11" s="488"/>
      <c r="D11" s="488"/>
      <c r="E11" s="462"/>
      <c r="F11" s="395" t="s">
        <v>1</v>
      </c>
      <c r="G11" s="396" t="str">
        <f>IF(ISBLANK('Program Plan'!I10),"Please complete 'Program Plan' tab below",'Program Plan'!I10)</f>
        <v>Please complete 'Program Plan' tab below</v>
      </c>
      <c r="H11" s="397"/>
      <c r="I11" s="82"/>
    </row>
    <row r="12" spans="2:15" ht="34.200000000000003" customHeight="1" x14ac:dyDescent="0.35">
      <c r="B12" s="497" t="s">
        <v>5111</v>
      </c>
      <c r="C12" s="551"/>
      <c r="D12" s="551"/>
      <c r="E12" s="545" t="s">
        <v>5054</v>
      </c>
      <c r="F12" s="546"/>
      <c r="G12" s="398" t="s">
        <v>12</v>
      </c>
      <c r="H12" s="399" t="str">
        <f>IF(G12="5-10 years",5,IF(G12="10-20 years ",4,(IF(G12="20-30 years ",3,(IF(G12="30-50 years ",2,(IF(G12="50-70 years",1,IF(OR(G12="Indefinite / Permanent",G12="70-100 years"),0,"inc")))))))))</f>
        <v>inc</v>
      </c>
      <c r="I12" s="77"/>
      <c r="O12"/>
    </row>
    <row r="13" spans="2:15" ht="34.200000000000003" customHeight="1" thickBot="1" x14ac:dyDescent="0.4">
      <c r="B13" s="497"/>
      <c r="C13" s="551"/>
      <c r="D13" s="551"/>
      <c r="E13" s="547" t="s">
        <v>5055</v>
      </c>
      <c r="F13" s="548"/>
      <c r="G13" s="400" t="s">
        <v>5075</v>
      </c>
      <c r="H13" s="401"/>
      <c r="I13" s="402"/>
      <c r="O13"/>
    </row>
    <row r="14" spans="2:15" ht="15" customHeight="1" x14ac:dyDescent="0.35">
      <c r="B14" s="497"/>
      <c r="C14" s="551"/>
      <c r="D14" s="551"/>
      <c r="E14" s="549" t="s">
        <v>5080</v>
      </c>
      <c r="F14" s="72" t="s">
        <v>5078</v>
      </c>
      <c r="G14" s="386" t="s">
        <v>12</v>
      </c>
      <c r="H14" s="317"/>
      <c r="I14" s="79"/>
      <c r="O14"/>
    </row>
    <row r="15" spans="2:15" ht="15" customHeight="1" x14ac:dyDescent="0.35">
      <c r="B15" s="497"/>
      <c r="C15" s="551"/>
      <c r="D15" s="551"/>
      <c r="E15" s="550"/>
      <c r="F15" s="8" t="s">
        <v>5079</v>
      </c>
      <c r="G15" s="200" t="s">
        <v>12</v>
      </c>
      <c r="H15" s="318"/>
      <c r="I15" s="75"/>
      <c r="O15"/>
    </row>
    <row r="16" spans="2:15" ht="15" customHeight="1" x14ac:dyDescent="0.35">
      <c r="B16" s="497"/>
      <c r="C16" s="551"/>
      <c r="D16" s="551"/>
      <c r="E16" s="549" t="s">
        <v>5081</v>
      </c>
      <c r="F16" s="72" t="s">
        <v>5078</v>
      </c>
      <c r="G16" s="200" t="s">
        <v>12</v>
      </c>
      <c r="H16" s="318"/>
      <c r="I16" s="75"/>
    </row>
    <row r="17" spans="2:11" ht="15" customHeight="1" thickBot="1" x14ac:dyDescent="0.4">
      <c r="B17" s="497"/>
      <c r="C17" s="551"/>
      <c r="D17" s="551"/>
      <c r="E17" s="549"/>
      <c r="F17" s="13" t="s">
        <v>5079</v>
      </c>
      <c r="G17" s="200" t="s">
        <v>12</v>
      </c>
      <c r="H17" s="319"/>
      <c r="I17" s="82"/>
    </row>
    <row r="18" spans="2:11" ht="60.6" thickBot="1" x14ac:dyDescent="0.4">
      <c r="B18" s="497"/>
      <c r="C18" s="551"/>
      <c r="D18" s="551"/>
      <c r="E18" s="552" t="s">
        <v>5056</v>
      </c>
      <c r="F18" s="553"/>
      <c r="G18" s="385" t="s">
        <v>5524</v>
      </c>
      <c r="H18" s="320"/>
      <c r="I18" s="270" t="s">
        <v>5471</v>
      </c>
      <c r="J18" s="73"/>
    </row>
    <row r="19" spans="2:11" ht="15" customHeight="1" x14ac:dyDescent="0.35">
      <c r="B19" s="497"/>
      <c r="C19" s="551"/>
      <c r="D19" s="551"/>
      <c r="E19" s="499" t="s">
        <v>5100</v>
      </c>
      <c r="F19" s="389" t="s">
        <v>5092</v>
      </c>
      <c r="G19" s="390" t="str">
        <f>IF('Program Plan'!I11="[Select Dropdown]","Please complete 'Program Plan' tab below",'Climate Risk'!B1)</f>
        <v>[Select Dropdown],</v>
      </c>
      <c r="H19" s="391"/>
      <c r="I19" s="77"/>
    </row>
    <row r="20" spans="2:11" ht="15" customHeight="1" x14ac:dyDescent="0.35">
      <c r="B20" s="497"/>
      <c r="C20" s="551"/>
      <c r="D20" s="551"/>
      <c r="E20" s="508"/>
      <c r="F20" s="160" t="s">
        <v>5094</v>
      </c>
      <c r="G20" s="162" t="str">
        <f>_xlfn.IFNA(VLOOKUP('Climate Risk'!$B$1,'Climate Risk'!$B$2:$L$3109,5,FALSE),"-")</f>
        <v>-</v>
      </c>
      <c r="H20" s="315"/>
      <c r="I20" s="75"/>
    </row>
    <row r="21" spans="2:11" ht="15" customHeight="1" x14ac:dyDescent="0.35">
      <c r="B21" s="497"/>
      <c r="C21" s="551"/>
      <c r="D21" s="551"/>
      <c r="E21" s="508"/>
      <c r="F21" s="160" t="s">
        <v>5717</v>
      </c>
      <c r="G21" s="162" t="str">
        <f>_xlfn.IFNA(VLOOKUP('Climate Risk'!$B$1,'Climate Risk'!$B$2:$L$3109,6,FALSE),"-")</f>
        <v>-</v>
      </c>
      <c r="H21" s="315"/>
      <c r="I21" s="75"/>
    </row>
    <row r="22" spans="2:11" ht="15" customHeight="1" x14ac:dyDescent="0.35">
      <c r="B22" s="497"/>
      <c r="C22" s="551"/>
      <c r="D22" s="551"/>
      <c r="E22" s="508"/>
      <c r="F22" s="160" t="s">
        <v>5095</v>
      </c>
      <c r="G22" s="162" t="str">
        <f>_xlfn.IFNA(VLOOKUP('Climate Risk'!$B$1,'Climate Risk'!$B$2:$L$3109,7,FALSE),"-")</f>
        <v>-</v>
      </c>
      <c r="H22" s="315"/>
      <c r="I22" s="75"/>
    </row>
    <row r="23" spans="2:11" ht="15" customHeight="1" x14ac:dyDescent="0.35">
      <c r="B23" s="497"/>
      <c r="C23" s="551"/>
      <c r="D23" s="551"/>
      <c r="E23" s="508"/>
      <c r="F23" s="160" t="s">
        <v>5096</v>
      </c>
      <c r="G23" s="162" t="str">
        <f>_xlfn.IFNA(VLOOKUP('Climate Risk'!$B$1,'Climate Risk'!$B$2:$L$3109,8,FALSE),"-")</f>
        <v>-</v>
      </c>
      <c r="H23" s="315"/>
      <c r="I23" s="75"/>
    </row>
    <row r="24" spans="2:11" x14ac:dyDescent="0.35">
      <c r="B24" s="497"/>
      <c r="C24" s="551"/>
      <c r="D24" s="551"/>
      <c r="E24" s="508"/>
      <c r="F24" s="160" t="s">
        <v>5097</v>
      </c>
      <c r="G24" s="162" t="str">
        <f>_xlfn.IFNA(VLOOKUP('Climate Risk'!$B$1,'Climate Risk'!$B$2:$L$3109,9,FALSE),"-")</f>
        <v>-</v>
      </c>
      <c r="H24" s="315"/>
      <c r="I24" s="75"/>
    </row>
    <row r="25" spans="2:11" ht="21.6" customHeight="1" x14ac:dyDescent="0.35">
      <c r="B25" s="497"/>
      <c r="C25" s="551"/>
      <c r="D25" s="551"/>
      <c r="E25" s="508"/>
      <c r="F25" s="160" t="s">
        <v>5098</v>
      </c>
      <c r="G25" s="162" t="str">
        <f>_xlfn.IFNA(VLOOKUP('Climate Risk'!$B$1,'Climate Risk'!$B$2:$L$3109,10,FALSE),"-")</f>
        <v>-</v>
      </c>
      <c r="H25" s="316" t="str">
        <f>_xlfn.IFNA(G25,"0")</f>
        <v>-</v>
      </c>
      <c r="I25" s="75"/>
    </row>
    <row r="26" spans="2:11" ht="15.6" customHeight="1" thickBot="1" x14ac:dyDescent="0.4">
      <c r="B26" s="497"/>
      <c r="C26" s="551"/>
      <c r="D26" s="551"/>
      <c r="E26" s="500"/>
      <c r="F26" s="392" t="s">
        <v>5093</v>
      </c>
      <c r="G26" s="163" t="str">
        <f>_xlfn.IFNA(VLOOKUP('Climate Risk'!$B$1,'Climate Risk'!$B$2:$L$3109,11,FALSE),"-")</f>
        <v>-</v>
      </c>
      <c r="H26" s="393" t="str">
        <f>G26</f>
        <v>-</v>
      </c>
      <c r="I26" s="394"/>
    </row>
    <row r="27" spans="2:11" ht="15" customHeight="1" x14ac:dyDescent="0.35">
      <c r="B27" s="497"/>
      <c r="C27" s="551"/>
      <c r="D27" s="551"/>
      <c r="E27" s="508" t="s">
        <v>5101</v>
      </c>
      <c r="F27" s="85" t="s">
        <v>5102</v>
      </c>
      <c r="G27" s="386" t="s">
        <v>5075</v>
      </c>
      <c r="H27" s="387"/>
      <c r="I27" s="388"/>
    </row>
    <row r="28" spans="2:11" ht="15" customHeight="1" x14ac:dyDescent="0.35">
      <c r="B28" s="497"/>
      <c r="C28" s="551"/>
      <c r="D28" s="551"/>
      <c r="E28" s="508"/>
      <c r="F28" s="86" t="s">
        <v>5106</v>
      </c>
      <c r="G28" s="155" t="s">
        <v>5523</v>
      </c>
      <c r="H28" s="321"/>
      <c r="I28" s="213"/>
    </row>
    <row r="29" spans="2:11" ht="15" customHeight="1" thickBot="1" x14ac:dyDescent="0.4">
      <c r="B29" s="497"/>
      <c r="C29" s="551"/>
      <c r="D29" s="551"/>
      <c r="E29" s="508"/>
      <c r="F29" s="86" t="s">
        <v>5107</v>
      </c>
      <c r="G29" s="381" t="s">
        <v>5075</v>
      </c>
      <c r="H29" s="322"/>
      <c r="I29" s="332"/>
    </row>
    <row r="30" spans="2:11" ht="98.4" customHeight="1" thickBot="1" x14ac:dyDescent="0.4">
      <c r="B30" s="445" t="s">
        <v>5525</v>
      </c>
      <c r="C30" s="446"/>
      <c r="D30" s="446"/>
      <c r="E30" s="446"/>
      <c r="F30" s="447"/>
      <c r="G30" s="382" t="str">
        <f>IF(OR(H12="inc"),"Please complete 'Program Plan' tab below and all dropdown options above",IF(AND(H26&lt;26,OR(H12&lt;2,H12=2)),'Options 2024 '!B194,IF(AND(OR(H26=26,H26&gt;26),H12&gt;2),'Options 2024 '!B195,'Options 2024 '!B196)))</f>
        <v>Please complete 'Program Plan' tab below and all dropdown options above</v>
      </c>
      <c r="H30" s="383">
        <f>SUM(H12,H26,'Program Plan'!N14)</f>
        <v>0</v>
      </c>
      <c r="I30" s="384"/>
      <c r="J30" s="73"/>
      <c r="K30" s="73"/>
    </row>
    <row r="32" spans="2:11" hidden="1" x14ac:dyDescent="0.35">
      <c r="B32" s="4">
        <v>1</v>
      </c>
      <c r="C32" s="323"/>
    </row>
    <row r="33" spans="2:3" hidden="1" x14ac:dyDescent="0.35">
      <c r="B33" s="4">
        <v>2</v>
      </c>
      <c r="C33" s="323"/>
    </row>
    <row r="34" spans="2:3" hidden="1" x14ac:dyDescent="0.35">
      <c r="B34" s="4">
        <v>3</v>
      </c>
      <c r="C34" s="323"/>
    </row>
    <row r="35" spans="2:3" hidden="1" x14ac:dyDescent="0.35">
      <c r="B35" s="4">
        <v>4</v>
      </c>
      <c r="C35" s="323"/>
    </row>
    <row r="36" spans="2:3" hidden="1" x14ac:dyDescent="0.35">
      <c r="B36" s="4">
        <v>5</v>
      </c>
      <c r="C36" s="323"/>
    </row>
    <row r="37" spans="2:3" hidden="1" x14ac:dyDescent="0.35">
      <c r="B37" s="4">
        <v>6</v>
      </c>
      <c r="C37" s="323"/>
    </row>
    <row r="38" spans="2:3" hidden="1" x14ac:dyDescent="0.35">
      <c r="B38" s="4">
        <v>7</v>
      </c>
      <c r="C38" s="323"/>
    </row>
    <row r="39" spans="2:3" hidden="1" x14ac:dyDescent="0.35">
      <c r="B39" s="4">
        <v>8</v>
      </c>
      <c r="C39" s="323"/>
    </row>
    <row r="40" spans="2:3" hidden="1" x14ac:dyDescent="0.35">
      <c r="B40" s="4">
        <v>9</v>
      </c>
      <c r="C40" s="324"/>
    </row>
    <row r="41" spans="2:3" hidden="1" x14ac:dyDescent="0.35">
      <c r="B41" s="4">
        <v>10</v>
      </c>
      <c r="C41" s="324"/>
    </row>
    <row r="42" spans="2:3" hidden="1" x14ac:dyDescent="0.35">
      <c r="B42" s="4">
        <v>11</v>
      </c>
      <c r="C42" s="324"/>
    </row>
    <row r="43" spans="2:3" hidden="1" x14ac:dyDescent="0.35">
      <c r="B43" s="4">
        <v>12</v>
      </c>
      <c r="C43" s="324"/>
    </row>
    <row r="44" spans="2:3" hidden="1" x14ac:dyDescent="0.35">
      <c r="B44" s="4">
        <v>13</v>
      </c>
      <c r="C44" s="324"/>
    </row>
    <row r="45" spans="2:3" hidden="1" x14ac:dyDescent="0.35">
      <c r="B45" s="4">
        <v>14</v>
      </c>
      <c r="C45" s="324"/>
    </row>
    <row r="46" spans="2:3" hidden="1" x14ac:dyDescent="0.35">
      <c r="B46" s="4">
        <v>15</v>
      </c>
      <c r="C46" s="324"/>
    </row>
    <row r="47" spans="2:3" hidden="1" x14ac:dyDescent="0.35">
      <c r="B47" s="4">
        <v>16</v>
      </c>
      <c r="C47" s="324"/>
    </row>
    <row r="48" spans="2:3" hidden="1" x14ac:dyDescent="0.35">
      <c r="B48" s="4">
        <v>17</v>
      </c>
      <c r="C48" s="325"/>
    </row>
    <row r="49" spans="2:3" hidden="1" x14ac:dyDescent="0.35">
      <c r="B49" s="4">
        <v>18</v>
      </c>
      <c r="C49" s="325"/>
    </row>
    <row r="50" spans="2:3" hidden="1" x14ac:dyDescent="0.35">
      <c r="B50" s="4">
        <v>19</v>
      </c>
      <c r="C50" s="325"/>
    </row>
    <row r="51" spans="2:3" hidden="1" x14ac:dyDescent="0.35">
      <c r="B51" s="4">
        <v>20</v>
      </c>
      <c r="C51" s="325"/>
    </row>
    <row r="52" spans="2:3" hidden="1" x14ac:dyDescent="0.35">
      <c r="B52" s="4">
        <v>21</v>
      </c>
      <c r="C52" s="325"/>
    </row>
    <row r="53" spans="2:3" hidden="1" x14ac:dyDescent="0.35">
      <c r="B53" s="4">
        <v>22</v>
      </c>
      <c r="C53" s="325"/>
    </row>
    <row r="54" spans="2:3" hidden="1" x14ac:dyDescent="0.35">
      <c r="B54" s="4">
        <v>23</v>
      </c>
      <c r="C54" s="325"/>
    </row>
  </sheetData>
  <mergeCells count="13">
    <mergeCell ref="B30:F30"/>
    <mergeCell ref="E14:E15"/>
    <mergeCell ref="E16:E17"/>
    <mergeCell ref="E19:E26"/>
    <mergeCell ref="E27:E29"/>
    <mergeCell ref="B12:D29"/>
    <mergeCell ref="E18:F18"/>
    <mergeCell ref="B1:D1"/>
    <mergeCell ref="B2:F2"/>
    <mergeCell ref="E12:F12"/>
    <mergeCell ref="E13:F13"/>
    <mergeCell ref="E3:E11"/>
    <mergeCell ref="B3:D11"/>
  </mergeCells>
  <conditionalFormatting sqref="B30">
    <cfRule type="containsText" dxfId="255" priority="3" operator="containsText" text="delete this row">
      <formula>NOT(ISERROR(SEARCH("delete this row",B30)))</formula>
    </cfRule>
    <cfRule type="containsText" dxfId="254" priority="4" operator="containsText" text="[Select Dropdown]">
      <formula>NOT(ISERROR(SEARCH("[Select Dropdown]",B30)))</formula>
    </cfRule>
  </conditionalFormatting>
  <conditionalFormatting sqref="F16">
    <cfRule type="containsText" dxfId="253" priority="31" operator="containsText" text="delete this row">
      <formula>NOT(ISERROR(SEARCH("delete this row",F16)))</formula>
    </cfRule>
    <cfRule type="containsText" dxfId="252" priority="32" operator="containsText" text="[Select Dropdown]">
      <formula>NOT(ISERROR(SEARCH("[Select Dropdown]",F16)))</formula>
    </cfRule>
  </conditionalFormatting>
  <conditionalFormatting sqref="F1:H2 F14 H26 F26:F29 F31:F33 H31:H33 F34:H272">
    <cfRule type="containsText" dxfId="251" priority="42" operator="containsText" text="delete this row">
      <formula>NOT(ISERROR(SEARCH("delete this row",F1)))</formula>
    </cfRule>
  </conditionalFormatting>
  <conditionalFormatting sqref="F16:I17">
    <cfRule type="expression" dxfId="250" priority="8">
      <formula>$G$13="Existing function will be adjusted"</formula>
    </cfRule>
    <cfRule type="expression" dxfId="249" priority="16">
      <formula>$G$13="Existing function will be maintained"</formula>
    </cfRule>
  </conditionalFormatting>
  <conditionalFormatting sqref="G30">
    <cfRule type="containsText" dxfId="248" priority="1" operator="containsText" text="delete this row">
      <formula>NOT(ISERROR(SEARCH("delete this row",G30)))</formula>
    </cfRule>
    <cfRule type="containsText" dxfId="247" priority="2" operator="containsText" text="[Select Dropdown]">
      <formula>NOT(ISERROR(SEARCH("[Select Dropdown]",G30)))</formula>
    </cfRule>
  </conditionalFormatting>
  <conditionalFormatting sqref="G1:H2 H26 F31:F33 H31:H33 F34:H1048576">
    <cfRule type="containsText" dxfId="246" priority="44" operator="containsText" text="[Select Dropdown]">
      <formula>NOT(ISERROR(SEARCH("[Select Dropdown]",F1)))</formula>
    </cfRule>
  </conditionalFormatting>
  <conditionalFormatting sqref="G12:H17 G27:H27">
    <cfRule type="containsText" dxfId="245" priority="18" operator="containsText" text="[Select Dropdown]">
      <formula>NOT(ISERROR(SEARCH("[Select Dropdown]",G12)))</formula>
    </cfRule>
  </conditionalFormatting>
  <conditionalFormatting sqref="G29:H29">
    <cfRule type="containsText" dxfId="244" priority="7" operator="containsText" text="[Select Dropdown]">
      <formula>NOT(ISERROR(SEARCH("[Select Dropdown]",G29)))</formula>
    </cfRule>
  </conditionalFormatting>
  <conditionalFormatting sqref="H26">
    <cfRule type="iconSet" priority="142">
      <iconSet reverse="1">
        <cfvo type="percent" val="0"/>
        <cfvo type="num" val="14"/>
        <cfvo type="num" val="28"/>
      </iconSet>
    </cfRule>
  </conditionalFormatting>
  <conditionalFormatting sqref="I2">
    <cfRule type="containsText" dxfId="243" priority="14" operator="containsText" text="delete this row">
      <formula>NOT(ISERROR(SEARCH("delete this row",I2)))</formula>
    </cfRule>
    <cfRule type="containsText" dxfId="242" priority="15" operator="containsText" text="[Select Dropdown]">
      <formula>NOT(ISERROR(SEARCH("[Select Dropdown]",I2)))</formula>
    </cfRule>
  </conditionalFormatting>
  <conditionalFormatting sqref="I18">
    <cfRule type="containsText" dxfId="241" priority="5" operator="containsText" text="delete this row">
      <formula>NOT(ISERROR(SEARCH("delete this row",I18)))</formula>
    </cfRule>
    <cfRule type="containsText" dxfId="240" priority="6" operator="containsText" text="[Select Dropdown]">
      <formula>NOT(ISERROR(SEARCH("[Select Dropdown]",I18)))</formula>
    </cfRule>
  </conditionalFormatting>
  <conditionalFormatting sqref="I28">
    <cfRule type="containsText" dxfId="239" priority="12" operator="containsText" text="delete this row">
      <formula>NOT(ISERROR(SEARCH("delete this row",I28)))</formula>
    </cfRule>
    <cfRule type="containsText" dxfId="238" priority="13" operator="containsText" text="[Select Dropdown]">
      <formula>NOT(ISERROR(SEARCH("[Select Dropdown]",I28)))</formula>
    </cfRule>
  </conditionalFormatting>
  <dataValidations count="3">
    <dataValidation allowBlank="1" showInputMessage="1" sqref="G19:H19" xr:uid="{A3E769A4-B457-465C-9E58-64F3A9F82892}"/>
    <dataValidation type="textLength" allowBlank="1" showInputMessage="1" showErrorMessage="1" sqref="I30" xr:uid="{E2DA8568-18E1-421F-9EAA-8219ED7AAB54}">
      <formula1>1</formula1>
      <formula2>1</formula2>
    </dataValidation>
    <dataValidation errorStyle="warning" allowBlank="1" showInputMessage="1" sqref="H12" xr:uid="{E7FE956B-7341-4988-B51F-09491066F7C5}"/>
  </dataValidations>
  <pageMargins left="0.75" right="0.75" top="1" bottom="1" header="0.5" footer="0.5"/>
  <pageSetup orientation="portrait" horizontalDpi="300" verticalDpi="300" r:id="rId1"/>
  <headerFooter alignWithMargins="0"/>
  <drawing r:id="rId2"/>
  <legacyDrawing r:id="rId3"/>
  <extLst>
    <ext xmlns:x14="http://schemas.microsoft.com/office/spreadsheetml/2009/9/main" uri="{CCE6A557-97BC-4b89-ADB6-D9C93CAAB3DF}">
      <x14:dataValidations xmlns:xm="http://schemas.microsoft.com/office/excel/2006/main" count="6">
        <x14:dataValidation type="list" allowBlank="1" showInputMessage="1" xr:uid="{B74D2390-2D35-4677-B6BA-1AD6BB156C3D}">
          <x14:formula1>
            <xm:f>'Options 2024 '!$B$11:$B$15</xm:f>
          </x14:formula1>
          <xm:sqref>G13:H13</xm:sqref>
        </x14:dataValidation>
        <x14:dataValidation type="list" allowBlank="1" showInputMessage="1" xr:uid="{70F80E85-5541-422D-9850-B3AAF0A54BB6}">
          <x14:formula1>
            <xm:f>'Options 2024 '!$B$31:$B$37</xm:f>
          </x14:formula1>
          <xm:sqref>G27:H27</xm:sqref>
        </x14:dataValidation>
        <x14:dataValidation type="list" allowBlank="1" showInputMessage="1" showErrorMessage="1" xr:uid="{C6D87DC7-2D4A-4E41-9FF4-3FF4B58D1FF7}">
          <x14:formula1>
            <xm:f>'Options 2024 '!$B$39:$B$41</xm:f>
          </x14:formula1>
          <xm:sqref>G29:H29</xm:sqref>
        </x14:dataValidation>
        <x14:dataValidation type="list" errorStyle="warning" allowBlank="1" showInputMessage="1" xr:uid="{4CAB1A77-04D1-44F5-A26B-D5D8C6612F04}">
          <x14:formula1>
            <xm:f>'Options 2024 '!$B$2:$B$9</xm:f>
          </x14:formula1>
          <xm:sqref>G12</xm:sqref>
        </x14:dataValidation>
        <x14:dataValidation type="list" allowBlank="1" showInputMessage="1" showErrorMessage="1" xr:uid="{9F1FCE84-5C0A-47FE-BE85-5EEE118F77BB}">
          <x14:formula1>
            <xm:f>'Options 2024 '!$B$22:$B$29</xm:f>
          </x14:formula1>
          <xm:sqref>G15:H15 G17:H17</xm:sqref>
        </x14:dataValidation>
        <x14:dataValidation type="list" allowBlank="1" showInputMessage="1" showErrorMessage="1" xr:uid="{9FE981AF-8639-4FA5-BFBE-9875976BAB72}">
          <x14:formula1>
            <xm:f>'Options 2024 '!$B$17:$B$20</xm:f>
          </x14:formula1>
          <xm:sqref>G14:H14 G16:H16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2EED2-48DA-404D-8502-871B09816E41}">
  <sheetPr codeName="Sheet6">
    <tabColor rgb="FF00FED4"/>
    <outlinePr summaryBelow="0" summaryRight="0"/>
  </sheetPr>
  <dimension ref="B1:K37"/>
  <sheetViews>
    <sheetView zoomScale="120" zoomScaleNormal="120" workbookViewId="0">
      <selection activeCell="B2" sqref="B2:E2"/>
    </sheetView>
  </sheetViews>
  <sheetFormatPr defaultRowHeight="13.2" outlineLevelRow="1" x14ac:dyDescent="0.25"/>
  <cols>
    <col min="1" max="1" width="3.88671875" customWidth="1"/>
    <col min="2" max="2" width="17.21875" customWidth="1"/>
    <col min="3" max="5" width="11.6640625" customWidth="1"/>
    <col min="6" max="6" width="52" bestFit="1" customWidth="1"/>
    <col min="9" max="9" width="44.5546875" customWidth="1"/>
  </cols>
  <sheetData>
    <row r="1" spans="2:10" ht="15.6" thickBot="1" x14ac:dyDescent="0.3">
      <c r="B1" s="424" t="s">
        <v>5732</v>
      </c>
      <c r="C1" s="424"/>
      <c r="D1" s="424"/>
    </row>
    <row r="2" spans="2:10" ht="61.2" thickBot="1" x14ac:dyDescent="0.3">
      <c r="B2" s="427" t="s">
        <v>5735</v>
      </c>
      <c r="C2" s="590"/>
      <c r="D2" s="590"/>
      <c r="E2" s="591"/>
      <c r="F2" s="331" t="s">
        <v>5653</v>
      </c>
    </row>
    <row r="3" spans="2:10" ht="15.6" thickBot="1" x14ac:dyDescent="0.3">
      <c r="B3" s="596" t="s">
        <v>5654</v>
      </c>
      <c r="C3" s="597"/>
      <c r="D3" s="597"/>
      <c r="E3" s="597"/>
      <c r="F3" s="598"/>
    </row>
    <row r="4" spans="2:10" ht="20.399999999999999" customHeight="1" collapsed="1" thickBot="1" x14ac:dyDescent="0.3">
      <c r="B4" s="554" t="s">
        <v>5545</v>
      </c>
      <c r="C4" s="555"/>
      <c r="D4" s="555"/>
      <c r="E4" s="555"/>
      <c r="F4" s="556"/>
    </row>
    <row r="5" spans="2:10" ht="20.399999999999999" hidden="1" customHeight="1" outlineLevel="1" x14ac:dyDescent="0.25">
      <c r="B5" s="561" t="s">
        <v>5414</v>
      </c>
      <c r="C5" s="593" t="s">
        <v>5404</v>
      </c>
      <c r="D5" s="593"/>
      <c r="E5" s="593"/>
      <c r="F5" s="557" t="s">
        <v>12</v>
      </c>
      <c r="H5" s="11"/>
    </row>
    <row r="6" spans="2:10" ht="20.399999999999999" hidden="1" customHeight="1" outlineLevel="1" thickBot="1" x14ac:dyDescent="0.3">
      <c r="B6" s="562"/>
      <c r="C6" s="594" t="s">
        <v>5398</v>
      </c>
      <c r="D6" s="594"/>
      <c r="E6" s="594"/>
      <c r="F6" s="558"/>
    </row>
    <row r="7" spans="2:10" ht="20.399999999999999" hidden="1" customHeight="1" outlineLevel="1" thickBot="1" x14ac:dyDescent="0.3">
      <c r="B7" s="562"/>
      <c r="C7" s="592" t="s">
        <v>5421</v>
      </c>
      <c r="D7" s="592"/>
      <c r="E7" s="592"/>
      <c r="F7" s="238" t="s">
        <v>6</v>
      </c>
    </row>
    <row r="8" spans="2:10" ht="20.399999999999999" hidden="1" customHeight="1" outlineLevel="1" x14ac:dyDescent="0.25">
      <c r="B8" s="562"/>
      <c r="C8" s="592" t="s">
        <v>5405</v>
      </c>
      <c r="D8" s="592"/>
      <c r="E8" s="592"/>
      <c r="F8" s="580" t="s">
        <v>6</v>
      </c>
    </row>
    <row r="9" spans="2:10" ht="20.399999999999999" hidden="1" customHeight="1" outlineLevel="1" thickBot="1" x14ac:dyDescent="0.3">
      <c r="B9" s="562"/>
      <c r="C9" s="595" t="s">
        <v>5406</v>
      </c>
      <c r="D9" s="595"/>
      <c r="E9" s="595"/>
      <c r="F9" s="581"/>
    </row>
    <row r="10" spans="2:10" ht="15.6" hidden="1" outlineLevel="1" thickBot="1" x14ac:dyDescent="0.3">
      <c r="B10" s="562"/>
      <c r="C10" s="576" t="s">
        <v>5416</v>
      </c>
      <c r="D10" s="577"/>
      <c r="E10" s="577"/>
      <c r="F10" s="239" t="str">
        <f>IF(F5="[Select Dropdown]","-",IF(OR(F5="C",F5="D",F5="E"),"Improvements require signoff by licensed engineer at Design Cert","No requirement"))</f>
        <v>-</v>
      </c>
      <c r="I10" s="236"/>
    </row>
    <row r="11" spans="2:10" s="10" customFormat="1" ht="20.399999999999999" hidden="1" customHeight="1" outlineLevel="1" thickBot="1" x14ac:dyDescent="0.3">
      <c r="B11" s="232"/>
      <c r="C11" s="559" t="s">
        <v>5435</v>
      </c>
      <c r="D11" s="560"/>
      <c r="E11" s="560"/>
      <c r="F11" s="279" t="s">
        <v>8</v>
      </c>
    </row>
    <row r="12" spans="2:10" s="10" customFormat="1" ht="20.399999999999999" customHeight="1" collapsed="1" thickBot="1" x14ac:dyDescent="0.3">
      <c r="B12" s="554" t="s">
        <v>5546</v>
      </c>
      <c r="C12" s="555"/>
      <c r="D12" s="555"/>
      <c r="E12" s="555"/>
      <c r="F12" s="556"/>
    </row>
    <row r="13" spans="2:10" ht="20.399999999999999" hidden="1" customHeight="1" outlineLevel="1" x14ac:dyDescent="0.25">
      <c r="B13" s="561" t="s">
        <v>5420</v>
      </c>
      <c r="C13" s="599" t="s">
        <v>5417</v>
      </c>
      <c r="D13" s="588"/>
      <c r="E13" s="588"/>
      <c r="F13" s="557" t="s">
        <v>12</v>
      </c>
      <c r="J13" s="233"/>
    </row>
    <row r="14" spans="2:10" ht="20.399999999999999" hidden="1" customHeight="1" outlineLevel="1" thickBot="1" x14ac:dyDescent="0.3">
      <c r="B14" s="562"/>
      <c r="C14" s="600" t="s">
        <v>5415</v>
      </c>
      <c r="D14" s="601"/>
      <c r="E14" s="601"/>
      <c r="F14" s="558"/>
      <c r="J14" s="234"/>
    </row>
    <row r="15" spans="2:10" ht="15.6" hidden="1" outlineLevel="1" thickBot="1" x14ac:dyDescent="0.3">
      <c r="B15" s="562"/>
      <c r="C15" s="576" t="s">
        <v>5416</v>
      </c>
      <c r="D15" s="577"/>
      <c r="E15" s="577"/>
      <c r="F15" s="239" t="str">
        <f>IF(F13="[Select Dropdown]","-",IF(OR(F13="V",F13="A",F13="B",F13="D",F13="X-shaded"),"All electrical / mechanical  systems &amp; connections must be elevated above the 500-yr flood level OR 3ft min. above the Base Flood Elevation (BFE) OR Implement permanent dry flood protecion","No requirement"))</f>
        <v>-</v>
      </c>
    </row>
    <row r="16" spans="2:10" s="10" customFormat="1" ht="20.399999999999999" hidden="1" customHeight="1" outlineLevel="1" thickBot="1" x14ac:dyDescent="0.3">
      <c r="B16" s="562"/>
      <c r="C16" s="559" t="s">
        <v>5435</v>
      </c>
      <c r="D16" s="560"/>
      <c r="E16" s="560"/>
      <c r="F16" s="240" t="s">
        <v>5422</v>
      </c>
    </row>
    <row r="17" spans="2:11" s="10" customFormat="1" ht="20.399999999999999" customHeight="1" collapsed="1" thickBot="1" x14ac:dyDescent="0.3">
      <c r="B17" s="554" t="s">
        <v>5547</v>
      </c>
      <c r="C17" s="555"/>
      <c r="D17" s="555"/>
      <c r="E17" s="555"/>
      <c r="F17" s="556"/>
    </row>
    <row r="18" spans="2:11" ht="52.2" hidden="1" outlineLevel="1" thickBot="1" x14ac:dyDescent="0.3">
      <c r="B18" s="235" t="s">
        <v>5424</v>
      </c>
      <c r="C18" s="576" t="s">
        <v>5416</v>
      </c>
      <c r="D18" s="577"/>
      <c r="E18" s="578"/>
      <c r="F18" s="239" t="s">
        <v>5425</v>
      </c>
    </row>
    <row r="19" spans="2:11" ht="20.399999999999999" customHeight="1" collapsed="1" thickBot="1" x14ac:dyDescent="0.3">
      <c r="B19" s="554" t="s">
        <v>5548</v>
      </c>
      <c r="C19" s="555"/>
      <c r="D19" s="555"/>
      <c r="E19" s="555"/>
      <c r="F19" s="556"/>
    </row>
    <row r="20" spans="2:11" ht="20.399999999999999" hidden="1" customHeight="1" outlineLevel="1" x14ac:dyDescent="0.35">
      <c r="B20" s="561" t="s">
        <v>5426</v>
      </c>
      <c r="C20" s="579" t="s">
        <v>5427</v>
      </c>
      <c r="D20" s="579"/>
      <c r="E20" s="579"/>
      <c r="F20" s="580" t="s">
        <v>6</v>
      </c>
    </row>
    <row r="21" spans="2:11" ht="20.399999999999999" hidden="1" customHeight="1" outlineLevel="1" thickBot="1" x14ac:dyDescent="0.3">
      <c r="B21" s="562"/>
      <c r="C21" s="582" t="s">
        <v>5428</v>
      </c>
      <c r="D21" s="582"/>
      <c r="E21" s="582"/>
      <c r="F21" s="581"/>
    </row>
    <row r="22" spans="2:11" ht="20.399999999999999" hidden="1" customHeight="1" outlineLevel="1" x14ac:dyDescent="0.35">
      <c r="B22" s="562"/>
      <c r="C22" s="579" t="s">
        <v>5429</v>
      </c>
      <c r="D22" s="579"/>
      <c r="E22" s="579"/>
      <c r="F22" s="580" t="s">
        <v>6</v>
      </c>
    </row>
    <row r="23" spans="2:11" ht="20.399999999999999" hidden="1" customHeight="1" outlineLevel="1" thickBot="1" x14ac:dyDescent="0.4">
      <c r="B23" s="562"/>
      <c r="C23" s="575" t="s">
        <v>5430</v>
      </c>
      <c r="D23" s="575"/>
      <c r="E23" s="575"/>
      <c r="F23" s="581"/>
    </row>
    <row r="24" spans="2:11" ht="39" hidden="1" customHeight="1" outlineLevel="1" thickBot="1" x14ac:dyDescent="0.3">
      <c r="B24" s="562"/>
      <c r="C24" s="576" t="s">
        <v>5433</v>
      </c>
      <c r="D24" s="577"/>
      <c r="E24" s="578"/>
      <c r="F24" s="238" t="s">
        <v>6</v>
      </c>
      <c r="K24" s="236"/>
    </row>
    <row r="25" spans="2:11" ht="15.6" hidden="1" outlineLevel="1" thickBot="1" x14ac:dyDescent="0.3">
      <c r="B25" s="562"/>
      <c r="C25" s="576" t="s">
        <v>5434</v>
      </c>
      <c r="D25" s="577"/>
      <c r="E25" s="578"/>
      <c r="F25" s="239" t="s">
        <v>5447</v>
      </c>
    </row>
    <row r="26" spans="2:11" ht="20.399999999999999" hidden="1" customHeight="1" outlineLevel="1" x14ac:dyDescent="0.25">
      <c r="B26" s="562"/>
      <c r="C26" s="566" t="s">
        <v>5435</v>
      </c>
      <c r="D26" s="567"/>
      <c r="E26" s="568"/>
      <c r="F26" s="563" t="s">
        <v>5436</v>
      </c>
    </row>
    <row r="27" spans="2:11" ht="20.399999999999999" hidden="1" customHeight="1" outlineLevel="1" x14ac:dyDescent="0.25">
      <c r="B27" s="562"/>
      <c r="C27" s="569"/>
      <c r="D27" s="570"/>
      <c r="E27" s="571"/>
      <c r="F27" s="564"/>
    </row>
    <row r="28" spans="2:11" ht="20.399999999999999" hidden="1" customHeight="1" outlineLevel="1" thickBot="1" x14ac:dyDescent="0.3">
      <c r="B28" s="562"/>
      <c r="C28" s="572"/>
      <c r="D28" s="573"/>
      <c r="E28" s="574"/>
      <c r="F28" s="565"/>
    </row>
    <row r="29" spans="2:11" ht="20.399999999999999" customHeight="1" collapsed="1" thickBot="1" x14ac:dyDescent="0.3">
      <c r="B29" s="554" t="s">
        <v>5549</v>
      </c>
      <c r="C29" s="555"/>
      <c r="D29" s="555"/>
      <c r="E29" s="555"/>
      <c r="F29" s="556"/>
    </row>
    <row r="30" spans="2:11" ht="20.399999999999999" hidden="1" customHeight="1" outlineLevel="1" thickBot="1" x14ac:dyDescent="0.3">
      <c r="B30" s="584" t="s">
        <v>5437</v>
      </c>
      <c r="C30" s="588" t="s">
        <v>5438</v>
      </c>
      <c r="D30" s="588"/>
      <c r="E30" s="588"/>
      <c r="F30" s="237" t="s">
        <v>5075</v>
      </c>
    </row>
    <row r="31" spans="2:11" ht="20.399999999999999" hidden="1" customHeight="1" outlineLevel="1" thickBot="1" x14ac:dyDescent="0.3">
      <c r="B31" s="585"/>
      <c r="C31" s="577" t="s">
        <v>5416</v>
      </c>
      <c r="D31" s="577"/>
      <c r="E31" s="578"/>
      <c r="F31" s="239" t="str">
        <f>IF(F30="[Select Dropdown] ","-",IF(F30="Yes","Diagnose &amp; mitigate","n/a"))</f>
        <v>-</v>
      </c>
      <c r="I31" s="1"/>
    </row>
    <row r="32" spans="2:11" ht="20.399999999999999" hidden="1" customHeight="1" outlineLevel="1" thickBot="1" x14ac:dyDescent="0.3">
      <c r="B32" s="586"/>
      <c r="C32" s="559" t="s">
        <v>5435</v>
      </c>
      <c r="D32" s="560"/>
      <c r="E32" s="583"/>
      <c r="F32" s="241" t="s">
        <v>5439</v>
      </c>
    </row>
    <row r="33" spans="2:11" ht="20.399999999999999" customHeight="1" collapsed="1" thickBot="1" x14ac:dyDescent="0.3">
      <c r="B33" s="554" t="s">
        <v>5550</v>
      </c>
      <c r="C33" s="555"/>
      <c r="D33" s="555"/>
      <c r="E33" s="555"/>
      <c r="F33" s="556"/>
    </row>
    <row r="34" spans="2:11" ht="15.6" hidden="1" customHeight="1" outlineLevel="1" x14ac:dyDescent="0.25">
      <c r="B34" s="584" t="s">
        <v>5440</v>
      </c>
      <c r="C34" s="588" t="s">
        <v>5441</v>
      </c>
      <c r="D34" s="588"/>
      <c r="E34" s="588"/>
      <c r="F34" s="557" t="s">
        <v>12</v>
      </c>
    </row>
    <row r="35" spans="2:11" ht="15.6" hidden="1" outlineLevel="1" thickBot="1" x14ac:dyDescent="0.4">
      <c r="B35" s="585"/>
      <c r="C35" s="589" t="s">
        <v>5442</v>
      </c>
      <c r="D35" s="575"/>
      <c r="E35" s="575"/>
      <c r="F35" s="587"/>
    </row>
    <row r="36" spans="2:11" ht="87.6" hidden="1" customHeight="1" outlineLevel="1" thickBot="1" x14ac:dyDescent="0.3">
      <c r="B36" s="585"/>
      <c r="C36" s="577" t="s">
        <v>5416</v>
      </c>
      <c r="D36" s="577"/>
      <c r="E36" s="578"/>
      <c r="F36" s="239" t="str">
        <f>IF(F34="[Select Dropdown]","-",IF(F34="Relatively Moderate / Relatively High / Very High ","Complete the actions listed or implied by the Defensible Space &amp; Home Hardening Self-Inspection Checklist","No requirement"))</f>
        <v>-</v>
      </c>
      <c r="K36" s="236"/>
    </row>
    <row r="37" spans="2:11" ht="15.6" hidden="1" outlineLevel="1" thickBot="1" x14ac:dyDescent="0.4">
      <c r="B37" s="586"/>
      <c r="C37" s="559" t="s">
        <v>5435</v>
      </c>
      <c r="D37" s="560"/>
      <c r="E37" s="583"/>
      <c r="F37" s="242" t="s">
        <v>5446</v>
      </c>
    </row>
  </sheetData>
  <mergeCells count="46">
    <mergeCell ref="B12:F12"/>
    <mergeCell ref="B17:F17"/>
    <mergeCell ref="B19:F19"/>
    <mergeCell ref="C25:E25"/>
    <mergeCell ref="C22:E22"/>
    <mergeCell ref="B13:B16"/>
    <mergeCell ref="C18:E18"/>
    <mergeCell ref="C15:E15"/>
    <mergeCell ref="C13:E13"/>
    <mergeCell ref="C14:E14"/>
    <mergeCell ref="F22:F23"/>
    <mergeCell ref="B2:E2"/>
    <mergeCell ref="C11:E11"/>
    <mergeCell ref="F5:F6"/>
    <mergeCell ref="C7:E7"/>
    <mergeCell ref="C5:E5"/>
    <mergeCell ref="F8:F9"/>
    <mergeCell ref="C10:E10"/>
    <mergeCell ref="B5:B10"/>
    <mergeCell ref="C6:E6"/>
    <mergeCell ref="C8:E8"/>
    <mergeCell ref="B4:F4"/>
    <mergeCell ref="C9:E9"/>
    <mergeCell ref="B3:F3"/>
    <mergeCell ref="C37:E37"/>
    <mergeCell ref="B34:B37"/>
    <mergeCell ref="F34:F35"/>
    <mergeCell ref="C36:E36"/>
    <mergeCell ref="B30:B32"/>
    <mergeCell ref="C34:E34"/>
    <mergeCell ref="C35:E35"/>
    <mergeCell ref="C32:E32"/>
    <mergeCell ref="C31:E31"/>
    <mergeCell ref="C30:E30"/>
    <mergeCell ref="B33:F33"/>
    <mergeCell ref="B29:F29"/>
    <mergeCell ref="F13:F14"/>
    <mergeCell ref="C16:E16"/>
    <mergeCell ref="B20:B28"/>
    <mergeCell ref="F26:F28"/>
    <mergeCell ref="C26:E28"/>
    <mergeCell ref="C23:E23"/>
    <mergeCell ref="C24:E24"/>
    <mergeCell ref="C20:E20"/>
    <mergeCell ref="F20:F21"/>
    <mergeCell ref="C21:E21"/>
  </mergeCells>
  <phoneticPr fontId="36" type="noConversion"/>
  <conditionalFormatting sqref="C10">
    <cfRule type="iconSet" priority="19">
      <iconSet iconSet="3Symbols" reverse="1">
        <cfvo type="percent" val="0"/>
        <cfvo type="num" val="4"/>
        <cfvo type="num" val="8"/>
      </iconSet>
    </cfRule>
  </conditionalFormatting>
  <conditionalFormatting sqref="C11">
    <cfRule type="iconSet" priority="1">
      <iconSet iconSet="3Symbols" reverse="1">
        <cfvo type="percent" val="0"/>
        <cfvo type="num" val="4"/>
        <cfvo type="num" val="8"/>
      </iconSet>
    </cfRule>
  </conditionalFormatting>
  <conditionalFormatting sqref="C15:C16 C18">
    <cfRule type="iconSet" priority="18">
      <iconSet iconSet="3Symbols" reverse="1">
        <cfvo type="percent" val="0"/>
        <cfvo type="num" val="4"/>
        <cfvo type="num" val="8"/>
      </iconSet>
    </cfRule>
  </conditionalFormatting>
  <conditionalFormatting sqref="C24:C25">
    <cfRule type="iconSet" priority="15">
      <iconSet iconSet="3Symbols" reverse="1">
        <cfvo type="percent" val="0"/>
        <cfvo type="num" val="4"/>
        <cfvo type="num" val="8"/>
      </iconSet>
    </cfRule>
  </conditionalFormatting>
  <conditionalFormatting sqref="C26">
    <cfRule type="iconSet" priority="14">
      <iconSet iconSet="3Symbols" reverse="1">
        <cfvo type="percent" val="0"/>
        <cfvo type="num" val="4"/>
        <cfvo type="num" val="8"/>
      </iconSet>
    </cfRule>
  </conditionalFormatting>
  <conditionalFormatting sqref="C31">
    <cfRule type="iconSet" priority="13">
      <iconSet iconSet="3Symbols" reverse="1">
        <cfvo type="percent" val="0"/>
        <cfvo type="num" val="4"/>
        <cfvo type="num" val="8"/>
      </iconSet>
    </cfRule>
  </conditionalFormatting>
  <conditionalFormatting sqref="C36">
    <cfRule type="iconSet" priority="7">
      <iconSet iconSet="3Symbols" reverse="1">
        <cfvo type="percent" val="0"/>
        <cfvo type="num" val="4"/>
        <cfvo type="num" val="8"/>
      </iconSet>
    </cfRule>
  </conditionalFormatting>
  <conditionalFormatting sqref="C37">
    <cfRule type="iconSet" priority="6">
      <iconSet iconSet="3Symbols" reverse="1">
        <cfvo type="percent" val="0"/>
        <cfvo type="num" val="4"/>
        <cfvo type="num" val="8"/>
      </iconSet>
    </cfRule>
  </conditionalFormatting>
  <conditionalFormatting sqref="E2">
    <cfRule type="containsText" dxfId="237" priority="24" operator="containsText" text="delete this row">
      <formula>NOT(ISERROR(SEARCH("delete this row",E2)))</formula>
    </cfRule>
  </conditionalFormatting>
  <conditionalFormatting sqref="F5:F6 F13:F14 F30 F34">
    <cfRule type="containsText" dxfId="236" priority="21" operator="containsText" text="[Select Dropdown]">
      <formula>NOT(ISERROR(SEARCH("[Select Dropdown]",F5)))</formula>
    </cfRule>
  </conditionalFormatting>
  <conditionalFormatting sqref="F5:F11">
    <cfRule type="expression" dxfId="235" priority="3">
      <formula>IF(ISBLANK(#REF!),1,0)</formula>
    </cfRule>
  </conditionalFormatting>
  <conditionalFormatting sqref="F13:F16 F18 F20:F28 F30:F32 F34:F37">
    <cfRule type="expression" dxfId="234" priority="2">
      <formula>IF(ISBLANK(#REF!),1,0)</formula>
    </cfRule>
  </conditionalFormatting>
  <conditionalFormatting sqref="F32">
    <cfRule type="iconSet" priority="9">
      <iconSet iconSet="3Symbols" reverse="1">
        <cfvo type="percent" val="0"/>
        <cfvo type="num" val="4"/>
        <cfvo type="num" val="8"/>
      </iconSet>
    </cfRule>
  </conditionalFormatting>
  <conditionalFormatting sqref="J14">
    <cfRule type="iconSet" priority="20">
      <iconSet iconSet="3Symbols" reverse="1">
        <cfvo type="percent" val="0"/>
        <cfvo type="num" val="4"/>
        <cfvo type="num" val="8"/>
      </iconSet>
    </cfRule>
  </conditionalFormatting>
  <hyperlinks>
    <hyperlink ref="C6:E6" r:id="rId1" location="IRC2021P2_Pt03_Ch03_SecR301.2.2.1" display="IRC 2021 R301.2.2" xr:uid="{DB94D988-B31A-46C6-9828-32D57FBBBAEC}"/>
    <hyperlink ref="C14:E14" r:id="rId2" display="How to Read a Flood Map (2022)" xr:uid="{9C799CB7-6BAC-47A9-94BA-9FF936BF3730}"/>
    <hyperlink ref="F16" r:id="rId3" display="IBHS FORTIFIED Commercial" xr:uid="{8DD46C3C-6260-494A-AE85-30587BC130EB}"/>
    <hyperlink ref="C21:E21" r:id="rId4" display="IBHS FORTIFIED HOME Fig 2.1, 2.2, &amp;2.3" xr:uid="{B20F4017-CB08-4144-83A7-4D742B8B7390}"/>
    <hyperlink ref="C23:E23" r:id="rId5" location="IRC2021P2_Pt03_Ch03_SecR301.2.1" display="IRC 2021 R3.1.2.1(1)" xr:uid="{4C63B478-02B6-40D3-8AA5-2CEA939BB395}"/>
    <hyperlink ref="F26:F28" r:id="rId6" display="IBHS FORTIFIED Commercial" xr:uid="{C564DBF6-830D-4F85-A75A-B072B5B9DB5B}"/>
    <hyperlink ref="F32" r:id="rId7" xr:uid="{8D8EB687-FDB4-4CD5-9C60-2E3E9D70976C}"/>
    <hyperlink ref="C35:E35" r:id="rId8" display="FEMA Wildfire Map" xr:uid="{A4E068E1-0672-4BD3-B055-134D22149197}"/>
    <hyperlink ref="F37" r:id="rId9" xr:uid="{8B248BDC-EC88-481E-8814-BCBFCF2826CC}"/>
  </hyperlinks>
  <pageMargins left="0.7" right="0.7" top="0.75" bottom="0.75" header="0.3" footer="0.3"/>
  <pageSetup orientation="portrait" r:id="rId10"/>
  <drawing r:id="rId11"/>
  <extLst>
    <ext xmlns:x14="http://schemas.microsoft.com/office/spreadsheetml/2009/9/main" uri="{CCE6A557-97BC-4b89-ADB6-D9C93CAAB3DF}">
      <x14:dataValidations xmlns:xm="http://schemas.microsoft.com/office/excel/2006/main" count="4">
        <x14:dataValidation type="list" allowBlank="1" showInputMessage="1" showErrorMessage="1" xr:uid="{81EDF1D4-0E95-4C97-B457-09D45A3D461C}">
          <x14:formula1>
            <xm:f>'Options 2024 '!$B$39:$B$41</xm:f>
          </x14:formula1>
          <xm:sqref>F30</xm:sqref>
        </x14:dataValidation>
        <x14:dataValidation type="list" allowBlank="1" showInputMessage="1" showErrorMessage="1" xr:uid="{E633783D-8D45-4545-8BE5-96995C30CDA5}">
          <x14:formula1>
            <xm:f>'Options 2024 '!$B$176:$B$179</xm:f>
          </x14:formula1>
          <xm:sqref>F34</xm:sqref>
        </x14:dataValidation>
        <x14:dataValidation type="list" allowBlank="1" showInputMessage="1" showErrorMessage="1" xr:uid="{3571095C-E453-44FF-B0C4-EFD078C604D1}">
          <x14:formula1>
            <xm:f>'Options 2024 '!$B$163:$B$170</xm:f>
          </x14:formula1>
          <xm:sqref>F13:F14</xm:sqref>
        </x14:dataValidation>
        <x14:dataValidation type="list" allowBlank="1" showInputMessage="1" showErrorMessage="1" xr:uid="{C5FA3D54-ECD5-4FA3-A91A-4884C5670AC6}">
          <x14:formula1>
            <xm:f>'Options 2024 '!$B$143:$B$148</xm:f>
          </x14:formula1>
          <xm:sqref>F5:F6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BA9FC-3C99-4F3B-95CA-F14D7F7BEB62}">
  <sheetPr codeName="Sheet41">
    <tabColor rgb="FF00FED4"/>
  </sheetPr>
  <dimension ref="B1:M40"/>
  <sheetViews>
    <sheetView zoomScale="115" zoomScaleNormal="115" workbookViewId="0">
      <pane xSplit="6" ySplit="2" topLeftCell="G3" activePane="bottomRight" state="frozen"/>
      <selection activeCell="H167" sqref="H167"/>
      <selection pane="topRight" activeCell="H167" sqref="H167"/>
      <selection pane="bottomLeft" activeCell="H167" sqref="H167"/>
      <selection pane="bottomRight" activeCell="B2" sqref="B2:F2"/>
    </sheetView>
  </sheetViews>
  <sheetFormatPr defaultColWidth="9.109375" defaultRowHeight="15" x14ac:dyDescent="0.35"/>
  <cols>
    <col min="1" max="1" width="2" style="4" customWidth="1"/>
    <col min="2" max="2" width="6.6640625" style="3" customWidth="1"/>
    <col min="3" max="3" width="4.6640625" style="3" customWidth="1"/>
    <col min="4" max="4" width="13.6640625" style="3" customWidth="1"/>
    <col min="5" max="5" width="21" style="3" customWidth="1"/>
    <col min="6" max="6" width="35.33203125" style="76" customWidth="1"/>
    <col min="7" max="7" width="37.5546875" style="70" bestFit="1" customWidth="1"/>
    <col min="8" max="8" width="46.6640625" style="4" bestFit="1" customWidth="1"/>
    <col min="9" max="16384" width="9.109375" style="4"/>
  </cols>
  <sheetData>
    <row r="1" spans="2:12" x14ac:dyDescent="0.35">
      <c r="B1" s="602" t="s">
        <v>5732</v>
      </c>
      <c r="C1" s="602"/>
      <c r="D1" s="602"/>
    </row>
    <row r="2" spans="2:12" ht="24.6" customHeight="1" thickBot="1" x14ac:dyDescent="0.4">
      <c r="B2" s="603" t="s">
        <v>5736</v>
      </c>
      <c r="C2" s="604"/>
      <c r="D2" s="604"/>
      <c r="E2" s="604"/>
      <c r="F2" s="605"/>
      <c r="G2" s="168" t="s">
        <v>5129</v>
      </c>
      <c r="H2" s="168" t="s">
        <v>5162</v>
      </c>
    </row>
    <row r="3" spans="2:12" ht="30" x14ac:dyDescent="0.35">
      <c r="B3" s="481"/>
      <c r="C3" s="482"/>
      <c r="D3" s="482"/>
      <c r="E3" s="606" t="s">
        <v>5127</v>
      </c>
      <c r="F3" s="160" t="s">
        <v>5112</v>
      </c>
      <c r="G3" s="162" t="str">
        <f>IF(ISBLANK('Program Plan'!F14),"Please enter building name in 'Program Plan' tab below",'Program Plan'!F14)</f>
        <v>Please enter building name in 'Program Plan' tab below</v>
      </c>
      <c r="H3" s="158"/>
    </row>
    <row r="4" spans="2:12" ht="15" customHeight="1" x14ac:dyDescent="0.35">
      <c r="B4" s="484"/>
      <c r="C4" s="485"/>
      <c r="D4" s="485"/>
      <c r="E4" s="607"/>
      <c r="F4" s="7" t="s">
        <v>5113</v>
      </c>
      <c r="G4" s="201" t="s">
        <v>12</v>
      </c>
      <c r="H4" s="158"/>
      <c r="J4" s="154" t="s">
        <v>5371</v>
      </c>
      <c r="K4" s="162" t="s">
        <v>5372</v>
      </c>
      <c r="L4" s="156" t="s">
        <v>5373</v>
      </c>
    </row>
    <row r="5" spans="2:12" ht="15" customHeight="1" x14ac:dyDescent="0.35">
      <c r="B5" s="484"/>
      <c r="C5" s="485"/>
      <c r="D5" s="485"/>
      <c r="E5" s="607"/>
      <c r="F5" s="8" t="s">
        <v>5380</v>
      </c>
      <c r="G5" s="201" t="s">
        <v>5075</v>
      </c>
      <c r="H5" s="158"/>
      <c r="J5" s="152" t="s">
        <v>5374</v>
      </c>
      <c r="K5" s="159" t="s">
        <v>5375</v>
      </c>
      <c r="L5" s="157" t="s">
        <v>5376</v>
      </c>
    </row>
    <row r="6" spans="2:12" ht="30" x14ac:dyDescent="0.35">
      <c r="B6" s="484"/>
      <c r="C6" s="485"/>
      <c r="D6" s="485"/>
      <c r="E6" s="607"/>
      <c r="F6" s="160" t="s">
        <v>5126</v>
      </c>
      <c r="G6" s="162" t="str">
        <f>IF(ISBLANK('Program Plan'!H14),"Please enter approximate iCFA in 'Program Plan' tab below",'Program Plan'!H14)</f>
        <v>Please enter approximate iCFA in 'Program Plan' tab below</v>
      </c>
      <c r="H6" s="158"/>
    </row>
    <row r="7" spans="2:12" ht="15" customHeight="1" x14ac:dyDescent="0.35">
      <c r="B7" s="484"/>
      <c r="C7" s="485"/>
      <c r="D7" s="485"/>
      <c r="E7" s="607"/>
      <c r="F7" s="8" t="s">
        <v>5655</v>
      </c>
      <c r="G7" s="154" t="s">
        <v>5270</v>
      </c>
      <c r="H7" s="352" t="s">
        <v>5657</v>
      </c>
    </row>
    <row r="8" spans="2:12" ht="15" customHeight="1" x14ac:dyDescent="0.35">
      <c r="B8" s="484"/>
      <c r="C8" s="485"/>
      <c r="D8" s="485"/>
      <c r="E8" s="607"/>
      <c r="F8" s="8" t="s">
        <v>5656</v>
      </c>
      <c r="G8" s="154" t="s">
        <v>5270</v>
      </c>
      <c r="H8" s="352" t="s">
        <v>5657</v>
      </c>
    </row>
    <row r="9" spans="2:12" ht="15.6" customHeight="1" x14ac:dyDescent="0.35">
      <c r="B9" s="484"/>
      <c r="C9" s="485"/>
      <c r="D9" s="485"/>
      <c r="E9" s="607"/>
      <c r="F9" s="8" t="s">
        <v>5696</v>
      </c>
      <c r="G9" s="154" t="s">
        <v>5270</v>
      </c>
      <c r="H9" s="352" t="s">
        <v>5697</v>
      </c>
    </row>
    <row r="10" spans="2:12" ht="15" customHeight="1" x14ac:dyDescent="0.35">
      <c r="B10" s="484"/>
      <c r="C10" s="485"/>
      <c r="D10" s="485"/>
      <c r="E10" s="607"/>
      <c r="F10" s="8" t="s">
        <v>5134</v>
      </c>
      <c r="G10" s="201" t="s">
        <v>12</v>
      </c>
      <c r="H10" s="158"/>
    </row>
    <row r="11" spans="2:12" ht="15" customHeight="1" x14ac:dyDescent="0.35">
      <c r="B11" s="484"/>
      <c r="C11" s="485"/>
      <c r="D11" s="485"/>
      <c r="E11" s="607"/>
      <c r="F11" s="8" t="s">
        <v>5135</v>
      </c>
      <c r="G11" s="201" t="s">
        <v>12</v>
      </c>
      <c r="H11" s="158"/>
    </row>
    <row r="12" spans="2:12" ht="15" customHeight="1" x14ac:dyDescent="0.35">
      <c r="B12" s="484"/>
      <c r="C12" s="485"/>
      <c r="D12" s="485"/>
      <c r="E12" s="607"/>
      <c r="F12" s="8" t="s">
        <v>5136</v>
      </c>
      <c r="G12" s="201" t="s">
        <v>12</v>
      </c>
      <c r="H12" s="158"/>
    </row>
    <row r="13" spans="2:12" ht="15" customHeight="1" x14ac:dyDescent="0.35">
      <c r="B13" s="484"/>
      <c r="C13" s="485"/>
      <c r="D13" s="485"/>
      <c r="E13" s="607"/>
      <c r="F13" s="8" t="s">
        <v>5131</v>
      </c>
      <c r="G13" s="201" t="s">
        <v>5075</v>
      </c>
      <c r="H13" s="158"/>
    </row>
    <row r="14" spans="2:12" ht="15" customHeight="1" x14ac:dyDescent="0.35">
      <c r="B14" s="484"/>
      <c r="C14" s="485"/>
      <c r="D14" s="485"/>
      <c r="E14" s="607"/>
      <c r="F14" s="8" t="s">
        <v>5130</v>
      </c>
      <c r="G14" s="201" t="s">
        <v>5075</v>
      </c>
      <c r="H14" s="158"/>
    </row>
    <row r="15" spans="2:12" ht="15" customHeight="1" x14ac:dyDescent="0.35">
      <c r="B15" s="484"/>
      <c r="C15" s="485"/>
      <c r="D15" s="485"/>
      <c r="E15" s="607"/>
      <c r="F15" s="8" t="s">
        <v>5132</v>
      </c>
      <c r="G15" s="201" t="s">
        <v>5075</v>
      </c>
      <c r="H15" s="158"/>
    </row>
    <row r="16" spans="2:12" ht="15.6" customHeight="1" thickBot="1" x14ac:dyDescent="0.4">
      <c r="B16" s="484"/>
      <c r="C16" s="485"/>
      <c r="D16" s="485"/>
      <c r="E16" s="608"/>
      <c r="F16" s="69" t="s">
        <v>5133</v>
      </c>
      <c r="G16" s="379" t="s">
        <v>12</v>
      </c>
      <c r="H16" s="251"/>
    </row>
    <row r="17" spans="2:13" ht="15" customHeight="1" x14ac:dyDescent="0.35">
      <c r="B17" s="484"/>
      <c r="C17" s="485"/>
      <c r="D17" s="485"/>
      <c r="E17" s="612" t="s">
        <v>5164</v>
      </c>
      <c r="F17" s="7" t="s">
        <v>5165</v>
      </c>
      <c r="G17" s="164" t="s">
        <v>5075</v>
      </c>
      <c r="H17" s="378"/>
      <c r="K17" s="167"/>
    </row>
    <row r="18" spans="2:13" ht="15" customHeight="1" x14ac:dyDescent="0.35">
      <c r="B18" s="484"/>
      <c r="C18" s="485"/>
      <c r="D18" s="485"/>
      <c r="E18" s="612"/>
      <c r="F18" s="7" t="s">
        <v>5166</v>
      </c>
      <c r="G18" s="164" t="s">
        <v>5075</v>
      </c>
      <c r="H18" s="158"/>
      <c r="K18" s="167"/>
    </row>
    <row r="19" spans="2:13" ht="15" customHeight="1" x14ac:dyDescent="0.35">
      <c r="B19" s="484"/>
      <c r="C19" s="485"/>
      <c r="D19" s="485"/>
      <c r="E19" s="612"/>
      <c r="F19" s="8" t="s">
        <v>5167</v>
      </c>
      <c r="G19" s="165" t="s">
        <v>5075</v>
      </c>
      <c r="H19" s="158"/>
      <c r="K19" s="167"/>
    </row>
    <row r="20" spans="2:13" ht="15" customHeight="1" x14ac:dyDescent="0.35">
      <c r="B20" s="484"/>
      <c r="C20" s="485"/>
      <c r="D20" s="485"/>
      <c r="E20" s="612"/>
      <c r="F20" s="8" t="s">
        <v>5168</v>
      </c>
      <c r="G20" s="165" t="s">
        <v>5075</v>
      </c>
      <c r="H20" s="158"/>
      <c r="K20" s="167"/>
    </row>
    <row r="21" spans="2:13" ht="15" customHeight="1" x14ac:dyDescent="0.35">
      <c r="B21" s="484"/>
      <c r="C21" s="485"/>
      <c r="D21" s="485"/>
      <c r="E21" s="612"/>
      <c r="F21" s="8" t="s">
        <v>5169</v>
      </c>
      <c r="G21" s="165" t="s">
        <v>5075</v>
      </c>
      <c r="H21" s="158"/>
      <c r="K21" s="167"/>
    </row>
    <row r="22" spans="2:13" ht="15" customHeight="1" x14ac:dyDescent="0.35">
      <c r="B22" s="484"/>
      <c r="C22" s="485"/>
      <c r="D22" s="485"/>
      <c r="E22" s="612"/>
      <c r="F22" s="8" t="s">
        <v>5170</v>
      </c>
      <c r="G22" s="165" t="s">
        <v>5075</v>
      </c>
      <c r="H22" s="158"/>
      <c r="K22" s="167"/>
    </row>
    <row r="23" spans="2:13" ht="15.6" customHeight="1" x14ac:dyDescent="0.35">
      <c r="B23" s="484"/>
      <c r="C23" s="485"/>
      <c r="D23" s="485"/>
      <c r="E23" s="612"/>
      <c r="F23" s="8" t="s">
        <v>5171</v>
      </c>
      <c r="G23" s="165" t="s">
        <v>5075</v>
      </c>
      <c r="H23" s="158"/>
      <c r="K23" s="167"/>
    </row>
    <row r="24" spans="2:13" ht="15" customHeight="1" x14ac:dyDescent="0.35">
      <c r="B24" s="484"/>
      <c r="C24" s="485"/>
      <c r="D24" s="485"/>
      <c r="E24" s="612"/>
      <c r="F24" s="8" t="s">
        <v>5172</v>
      </c>
      <c r="G24" s="165" t="s">
        <v>5075</v>
      </c>
      <c r="H24" s="158"/>
      <c r="K24" s="167"/>
    </row>
    <row r="25" spans="2:13" ht="40.200000000000003" thickBot="1" x14ac:dyDescent="0.4">
      <c r="B25" s="484"/>
      <c r="C25" s="485"/>
      <c r="D25" s="485"/>
      <c r="E25" s="613"/>
      <c r="F25" s="69" t="s">
        <v>5702</v>
      </c>
      <c r="G25" s="166" t="s">
        <v>5075</v>
      </c>
      <c r="H25" s="352" t="s">
        <v>5701</v>
      </c>
      <c r="K25" s="167"/>
    </row>
    <row r="26" spans="2:13" ht="24.6" thickBot="1" x14ac:dyDescent="0.4">
      <c r="B26" s="484"/>
      <c r="C26" s="485"/>
      <c r="D26" s="485"/>
      <c r="E26" s="609"/>
      <c r="F26" s="610"/>
      <c r="G26" s="168" t="s">
        <v>5163</v>
      </c>
      <c r="H26" s="168" t="s">
        <v>5162</v>
      </c>
      <c r="M26"/>
    </row>
    <row r="27" spans="2:13" ht="18" thickBot="1" x14ac:dyDescent="0.4">
      <c r="B27" s="484"/>
      <c r="C27" s="485"/>
      <c r="D27" s="485"/>
      <c r="E27" s="78" t="s">
        <v>0</v>
      </c>
      <c r="F27" s="81" t="s">
        <v>5703</v>
      </c>
      <c r="G27" s="201" t="s">
        <v>5075</v>
      </c>
      <c r="H27" s="158"/>
    </row>
    <row r="28" spans="2:13" ht="15" customHeight="1" x14ac:dyDescent="0.35">
      <c r="B28" s="484"/>
      <c r="C28" s="485"/>
      <c r="D28" s="485"/>
      <c r="E28" s="611" t="s">
        <v>5187</v>
      </c>
      <c r="F28" s="14" t="s">
        <v>5178</v>
      </c>
      <c r="G28" s="201" t="s">
        <v>5075</v>
      </c>
      <c r="H28" s="158"/>
    </row>
    <row r="29" spans="2:13" ht="30.6" thickBot="1" x14ac:dyDescent="0.4">
      <c r="B29" s="484"/>
      <c r="C29" s="485"/>
      <c r="D29" s="485"/>
      <c r="E29" s="613"/>
      <c r="F29" s="69" t="s">
        <v>5179</v>
      </c>
      <c r="G29" s="201" t="s">
        <v>5075</v>
      </c>
      <c r="H29" s="158"/>
    </row>
    <row r="30" spans="2:13" ht="18" customHeight="1" x14ac:dyDescent="0.35">
      <c r="B30" s="484"/>
      <c r="C30" s="485"/>
      <c r="D30" s="485"/>
      <c r="E30" s="611" t="s">
        <v>5188</v>
      </c>
      <c r="F30" s="14" t="s">
        <v>5199</v>
      </c>
      <c r="G30" s="201" t="s">
        <v>5075</v>
      </c>
      <c r="H30" s="158"/>
    </row>
    <row r="31" spans="2:13" ht="15.6" customHeight="1" thickBot="1" x14ac:dyDescent="0.4">
      <c r="B31" s="484"/>
      <c r="C31" s="485"/>
      <c r="D31" s="485"/>
      <c r="E31" s="613"/>
      <c r="F31" s="80" t="s">
        <v>5200</v>
      </c>
      <c r="G31" s="201" t="s">
        <v>5075</v>
      </c>
      <c r="H31" s="158"/>
    </row>
    <row r="32" spans="2:13" ht="30" x14ac:dyDescent="0.35">
      <c r="B32" s="484"/>
      <c r="C32" s="485"/>
      <c r="D32" s="485"/>
      <c r="E32" s="611" t="s">
        <v>5189</v>
      </c>
      <c r="F32" s="14" t="s">
        <v>5180</v>
      </c>
      <c r="G32" s="201" t="s">
        <v>12</v>
      </c>
      <c r="H32" s="158"/>
    </row>
    <row r="33" spans="2:8" ht="15" customHeight="1" x14ac:dyDescent="0.35">
      <c r="B33" s="484"/>
      <c r="C33" s="485"/>
      <c r="D33" s="485"/>
      <c r="E33" s="612"/>
      <c r="F33" s="8" t="s">
        <v>5181</v>
      </c>
      <c r="G33" s="201" t="s">
        <v>5075</v>
      </c>
      <c r="H33" s="158"/>
    </row>
    <row r="34" spans="2:8" ht="15" customHeight="1" x14ac:dyDescent="0.35">
      <c r="B34" s="484"/>
      <c r="C34" s="485"/>
      <c r="D34" s="485"/>
      <c r="E34" s="612"/>
      <c r="F34" s="8" t="s">
        <v>5182</v>
      </c>
      <c r="G34" s="201" t="s">
        <v>5075</v>
      </c>
      <c r="H34" s="158"/>
    </row>
    <row r="35" spans="2:8" ht="15" customHeight="1" x14ac:dyDescent="0.35">
      <c r="B35" s="484"/>
      <c r="C35" s="485"/>
      <c r="D35" s="485"/>
      <c r="E35" s="612"/>
      <c r="F35" s="8" t="s">
        <v>5183</v>
      </c>
      <c r="G35" s="201" t="s">
        <v>5075</v>
      </c>
      <c r="H35" s="158"/>
    </row>
    <row r="36" spans="2:8" ht="15" customHeight="1" x14ac:dyDescent="0.35">
      <c r="B36" s="484"/>
      <c r="C36" s="485"/>
      <c r="D36" s="485"/>
      <c r="E36" s="612"/>
      <c r="F36" s="8" t="s">
        <v>5184</v>
      </c>
      <c r="G36" s="201" t="s">
        <v>5075</v>
      </c>
      <c r="H36" s="158"/>
    </row>
    <row r="37" spans="2:8" ht="15.6" customHeight="1" x14ac:dyDescent="0.35">
      <c r="B37" s="484"/>
      <c r="C37" s="485"/>
      <c r="D37" s="485"/>
      <c r="E37" s="612"/>
      <c r="F37" s="8" t="s">
        <v>5185</v>
      </c>
      <c r="G37" s="201" t="s">
        <v>5075</v>
      </c>
      <c r="H37" s="158"/>
    </row>
    <row r="38" spans="2:8" ht="15.6" customHeight="1" thickBot="1" x14ac:dyDescent="0.4">
      <c r="B38" s="484"/>
      <c r="C38" s="485"/>
      <c r="D38" s="485"/>
      <c r="E38" s="613"/>
      <c r="F38" s="69" t="s">
        <v>5186</v>
      </c>
      <c r="G38" s="201" t="s">
        <v>5075</v>
      </c>
      <c r="H38" s="158"/>
    </row>
    <row r="39" spans="2:8" ht="15.6" customHeight="1" x14ac:dyDescent="0.35">
      <c r="B39" s="484"/>
      <c r="C39" s="485"/>
      <c r="D39" s="485"/>
      <c r="E39" s="611" t="s">
        <v>5190</v>
      </c>
      <c r="F39" s="14" t="s">
        <v>5191</v>
      </c>
      <c r="G39" s="201" t="s">
        <v>12</v>
      </c>
      <c r="H39" s="158"/>
    </row>
    <row r="40" spans="2:8" ht="15.6" customHeight="1" thickBot="1" x14ac:dyDescent="0.4">
      <c r="B40" s="484"/>
      <c r="C40" s="485"/>
      <c r="D40" s="485"/>
      <c r="E40" s="613"/>
      <c r="F40" s="69" t="s">
        <v>5192</v>
      </c>
      <c r="G40" s="201" t="s">
        <v>12</v>
      </c>
      <c r="H40" s="158"/>
    </row>
  </sheetData>
  <mergeCells count="10">
    <mergeCell ref="E39:E40"/>
    <mergeCell ref="E30:E31"/>
    <mergeCell ref="B3:D40"/>
    <mergeCell ref="E17:E25"/>
    <mergeCell ref="E28:E29"/>
    <mergeCell ref="B1:D1"/>
    <mergeCell ref="B2:F2"/>
    <mergeCell ref="E3:E16"/>
    <mergeCell ref="E26:F26"/>
    <mergeCell ref="E32:E38"/>
  </mergeCells>
  <conditionalFormatting sqref="F27:F40 F41:G283">
    <cfRule type="containsText" dxfId="233" priority="26" operator="containsText" text="delete this row">
      <formula>NOT(ISERROR(SEARCH("delete this row",F27)))</formula>
    </cfRule>
  </conditionalFormatting>
  <conditionalFormatting sqref="F1:G1 F4:F5 F7:F25">
    <cfRule type="containsText" dxfId="232" priority="69" operator="containsText" text="delete this row">
      <formula>NOT(ISERROR(SEARCH("delete this row",F1)))</formula>
    </cfRule>
  </conditionalFormatting>
  <conditionalFormatting sqref="G1 F41:G1048576">
    <cfRule type="containsText" dxfId="231" priority="70" operator="containsText" text="[Select Dropdown]">
      <formula>NOT(ISERROR(SEARCH("[Select Dropdown]",F1)))</formula>
    </cfRule>
  </conditionalFormatting>
  <conditionalFormatting sqref="G4:G5 G10:G25 G27:G40">
    <cfRule type="containsText" dxfId="230" priority="1" operator="containsText" text="[Select Dropdown]">
      <formula>NOT(ISERROR(SEARCH("[Select Dropdown]",G4)))</formula>
    </cfRule>
  </conditionalFormatting>
  <conditionalFormatting sqref="G17:G25">
    <cfRule type="containsText" dxfId="229" priority="2" operator="containsText" text="Pending">
      <formula>NOT(ISERROR(SEARCH("Pending",G17)))</formula>
    </cfRule>
    <cfRule type="containsText" dxfId="228" priority="3" operator="containsText" text="Not available">
      <formula>NOT(ISERROR(SEARCH("Not available",G17)))</formula>
    </cfRule>
    <cfRule type="containsText" dxfId="227" priority="4" operator="containsText" text="Not sure / need help ">
      <formula>NOT(ISERROR(SEARCH("Not sure / need help ",G17)))</formula>
    </cfRule>
    <cfRule type="containsText" dxfId="226" priority="5" operator="containsText" text="Provided to CxP">
      <formula>NOT(ISERROR(SEARCH("Provided to CxP",G17)))</formula>
    </cfRule>
    <cfRule type="containsText" dxfId="225" priority="6" operator="containsText" text="delete this row">
      <formula>NOT(ISERROR(SEARCH("delete this row",G17)))</formula>
    </cfRule>
    <cfRule type="containsText" dxfId="224" priority="7" operator="containsText" text="[Select Dropdown]">
      <formula>NOT(ISERROR(SEARCH("[Select Dropdown]",G17)))</formula>
    </cfRule>
  </conditionalFormatting>
  <dataValidations count="1">
    <dataValidation type="whole" operator="greaterThanOrEqual" allowBlank="1" showInputMessage="1" showErrorMessage="1" sqref="G7:G9" xr:uid="{2159E4D0-7492-43D7-9229-6403E9F83CD9}">
      <formula1>0</formula1>
    </dataValidation>
  </dataValidations>
  <pageMargins left="0.75" right="0.75" top="1" bottom="1" header="0.5" footer="0.5"/>
  <pageSetup orientation="portrait" horizontalDpi="300" verticalDpi="300" r:id="rId1"/>
  <headerFooter alignWithMargins="0"/>
  <drawing r:id="rId2"/>
  <extLst>
    <ext xmlns:x14="http://schemas.microsoft.com/office/spreadsheetml/2009/9/main" uri="{CCE6A557-97BC-4b89-ADB6-D9C93CAAB3DF}">
      <x14:dataValidations xmlns:xm="http://schemas.microsoft.com/office/excel/2006/main" count="17">
        <x14:dataValidation type="list" allowBlank="1" showInputMessage="1" showErrorMessage="1" xr:uid="{6808E046-0381-4176-9D43-58E7CFDD1CEF}">
          <x14:formula1>
            <xm:f>'Options 2024 '!$B$39:$B$41</xm:f>
          </x14:formula1>
          <xm:sqref>G5</xm:sqref>
        </x14:dataValidation>
        <x14:dataValidation type="list" allowBlank="1" showInputMessage="1" showErrorMessage="1" xr:uid="{A8DA5343-C3B0-46BE-B998-F2D614BE0B58}">
          <x14:formula1>
            <xm:f>'Options 2024 '!$B$43:$B$55</xm:f>
          </x14:formula1>
          <xm:sqref>G4</xm:sqref>
        </x14:dataValidation>
        <x14:dataValidation type="list" allowBlank="1" showInputMessage="1" showErrorMessage="1" xr:uid="{4C77710B-3C60-4D70-8972-FBC45B834959}">
          <x14:formula1>
            <xm:f>'Options 2024 '!$B$70:$B$75</xm:f>
          </x14:formula1>
          <xm:sqref>G10</xm:sqref>
        </x14:dataValidation>
        <x14:dataValidation type="list" allowBlank="1" showInputMessage="1" showErrorMessage="1" xr:uid="{0730C51B-C903-4383-B6D0-7C5BF97B3617}">
          <x14:formula1>
            <xm:f>'Options 2024 '!$B$77:$B$82</xm:f>
          </x14:formula1>
          <xm:sqref>G11</xm:sqref>
        </x14:dataValidation>
        <x14:dataValidation type="list" allowBlank="1" showInputMessage="1" showErrorMessage="1" xr:uid="{EA129141-B233-4940-B41D-542532E96AB4}">
          <x14:formula1>
            <xm:f>'Options 2024 '!$B$84:$B$90</xm:f>
          </x14:formula1>
          <xm:sqref>G12</xm:sqref>
        </x14:dataValidation>
        <x14:dataValidation type="list" allowBlank="1" showInputMessage="1" showErrorMessage="1" xr:uid="{B0437513-C001-47F6-9829-EA8F239D840C}">
          <x14:formula1>
            <xm:f>'Options 2024 '!$B$92:$B$97</xm:f>
          </x14:formula1>
          <xm:sqref>G14:G15</xm:sqref>
        </x14:dataValidation>
        <x14:dataValidation type="list" allowBlank="1" showInputMessage="1" showErrorMessage="1" xr:uid="{A55E1711-284D-4EFD-9CA1-F8E2C2A28BA2}">
          <x14:formula1>
            <xm:f>'Options 2024 '!$B$99:$B$105</xm:f>
          </x14:formula1>
          <xm:sqref>G16</xm:sqref>
        </x14:dataValidation>
        <x14:dataValidation type="list" allowBlank="1" showInputMessage="1" showErrorMessage="1" xr:uid="{6B066397-9586-4D13-A249-69CE2575B53E}">
          <x14:formula1>
            <xm:f>'Options 2024 '!$B$107:$B$115</xm:f>
          </x14:formula1>
          <xm:sqref>G13</xm:sqref>
        </x14:dataValidation>
        <x14:dataValidation type="list" allowBlank="1" showInputMessage="1" showErrorMessage="1" xr:uid="{A261FC47-AFCC-4A74-A637-244C732229BE}">
          <x14:formula1>
            <xm:f>'Options 2024 '!$B$117:$B$121</xm:f>
          </x14:formula1>
          <xm:sqref>G17:G25</xm:sqref>
        </x14:dataValidation>
        <x14:dataValidation type="list" allowBlank="1" showInputMessage="1" showErrorMessage="1" xr:uid="{797E1C62-BFBA-4A34-A7C7-E2E50678B703}">
          <x14:formula1>
            <xm:f>'Occupant Survey Options'!$B$8:$B$11</xm:f>
          </x14:formula1>
          <xm:sqref>G28</xm:sqref>
        </x14:dataValidation>
        <x14:dataValidation type="list" allowBlank="1" showInputMessage="1" xr:uid="{2F36B2C0-18E7-4251-8B25-19D87EC89D43}">
          <x14:formula1>
            <xm:f>'Occupant Survey Options'!$B$13:$B$16</xm:f>
          </x14:formula1>
          <xm:sqref>G29</xm:sqref>
        </x14:dataValidation>
        <x14:dataValidation type="list" allowBlank="1" showInputMessage="1" showErrorMessage="1" xr:uid="{E42CF6B2-3B6B-452E-AC8B-E93E5396AF84}">
          <x14:formula1>
            <xm:f>'Occupant Survey Options'!$B$18:$B$25</xm:f>
          </x14:formula1>
          <xm:sqref>G30:G31</xm:sqref>
        </x14:dataValidation>
        <x14:dataValidation type="list" allowBlank="1" showInputMessage="1" xr:uid="{2F3A48E7-491D-41B9-85E2-3996731979D7}">
          <x14:formula1>
            <xm:f>'Occupant Survey Options'!$B$27:$B$32</xm:f>
          </x14:formula1>
          <xm:sqref>G32</xm:sqref>
        </x14:dataValidation>
        <x14:dataValidation type="list" allowBlank="1" showInputMessage="1" showErrorMessage="1" xr:uid="{039D3AD9-F797-48FC-BB64-B83B2ADCF1FF}">
          <x14:formula1>
            <xm:f>'Occupant Survey Options'!$B$34:$B$39</xm:f>
          </x14:formula1>
          <xm:sqref>G33:G38</xm:sqref>
        </x14:dataValidation>
        <x14:dataValidation type="list" allowBlank="1" showInputMessage="1" xr:uid="{51B6A053-DEF4-4B88-9FDF-95333EBDAB31}">
          <x14:formula1>
            <xm:f>'Occupant Survey Options'!$B$41:$B$44</xm:f>
          </x14:formula1>
          <xm:sqref>G39</xm:sqref>
        </x14:dataValidation>
        <x14:dataValidation type="list" allowBlank="1" showInputMessage="1" xr:uid="{43B85839-A63A-4FB6-9E37-AF00E112801F}">
          <x14:formula1>
            <xm:f>'Occupant Survey Options'!$B$46:$B$48</xm:f>
          </x14:formula1>
          <xm:sqref>G40</xm:sqref>
        </x14:dataValidation>
        <x14:dataValidation type="list" allowBlank="1" showInputMessage="1" showErrorMessage="1" xr:uid="{CD5C6DBC-6CA0-4496-9895-4AC542036C28}">
          <x14:formula1>
            <xm:f>'Occupant Survey Options'!$B$2:$B$6</xm:f>
          </x14:formula1>
          <xm:sqref>G27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827DB-4F70-444D-81D4-A0E87E409C25}">
  <sheetPr codeName="Sheet51">
    <tabColor rgb="FF00FED4"/>
    <outlinePr summaryBelow="0" summaryRight="0"/>
  </sheetPr>
  <dimension ref="B1:L40"/>
  <sheetViews>
    <sheetView zoomScaleNormal="100" workbookViewId="0">
      <selection activeCell="B2" sqref="B2:G2"/>
    </sheetView>
  </sheetViews>
  <sheetFormatPr defaultColWidth="9.109375" defaultRowHeight="15" outlineLevelRow="1" x14ac:dyDescent="0.35"/>
  <cols>
    <col min="1" max="1" width="0.5546875" style="4" customWidth="1"/>
    <col min="2" max="2" width="36.21875" style="3" bestFit="1" customWidth="1"/>
    <col min="3" max="3" width="22" style="76" customWidth="1"/>
    <col min="4" max="4" width="22.44140625" style="3" customWidth="1"/>
    <col min="5" max="5" width="41.88671875" style="70" bestFit="1" customWidth="1"/>
    <col min="6" max="6" width="41.33203125" style="70" customWidth="1"/>
    <col min="7" max="7" width="13" style="4" customWidth="1"/>
    <col min="8" max="8" width="9.109375" style="4" customWidth="1"/>
    <col min="9" max="16384" width="9.109375" style="4"/>
  </cols>
  <sheetData>
    <row r="1" spans="2:12" ht="15.6" thickBot="1" x14ac:dyDescent="0.4">
      <c r="B1" s="425" t="s">
        <v>5732</v>
      </c>
      <c r="C1" s="425"/>
      <c r="D1" s="425"/>
    </row>
    <row r="2" spans="2:12" ht="54" customHeight="1" thickBot="1" x14ac:dyDescent="0.4">
      <c r="B2" s="427" t="s">
        <v>5737</v>
      </c>
      <c r="C2" s="428"/>
      <c r="D2" s="428"/>
      <c r="E2" s="428"/>
      <c r="F2" s="428"/>
      <c r="G2" s="429"/>
    </row>
    <row r="3" spans="2:12" ht="97.2" customHeight="1" thickBot="1" x14ac:dyDescent="0.4">
      <c r="B3" s="427" t="s">
        <v>5469</v>
      </c>
      <c r="C3" s="428"/>
      <c r="D3" s="428"/>
      <c r="E3" s="626" t="s">
        <v>5720</v>
      </c>
      <c r="F3" s="627"/>
      <c r="G3" s="628"/>
      <c r="J3" s="629"/>
      <c r="K3" s="629"/>
      <c r="L3" s="629"/>
    </row>
    <row r="4" spans="2:12" ht="97.8" customHeight="1" thickBot="1" x14ac:dyDescent="0.4">
      <c r="B4" s="617" t="s">
        <v>5128</v>
      </c>
      <c r="C4" s="618"/>
      <c r="D4" s="619"/>
      <c r="E4" s="614" t="s">
        <v>5738</v>
      </c>
      <c r="F4" s="615"/>
      <c r="G4" s="616"/>
      <c r="H4"/>
    </row>
    <row r="5" spans="2:12" ht="97.8" customHeight="1" collapsed="1" thickBot="1" x14ac:dyDescent="0.4">
      <c r="B5" s="620" t="s">
        <v>5544</v>
      </c>
      <c r="C5" s="621"/>
      <c r="D5" s="622"/>
      <c r="E5" s="247" t="s">
        <v>5464</v>
      </c>
      <c r="F5" s="150" t="s">
        <v>5465</v>
      </c>
      <c r="G5" s="143" t="s">
        <v>5296</v>
      </c>
      <c r="H5"/>
    </row>
    <row r="6" spans="2:12" hidden="1" outlineLevel="1" x14ac:dyDescent="0.35">
      <c r="B6" s="450" t="s">
        <v>5222</v>
      </c>
      <c r="C6" s="552" t="s">
        <v>5242</v>
      </c>
      <c r="D6" s="327" t="s">
        <v>5246</v>
      </c>
      <c r="E6" s="248"/>
      <c r="F6" s="248"/>
      <c r="G6" s="249"/>
    </row>
    <row r="7" spans="2:12" ht="17.399999999999999" hidden="1" customHeight="1" outlineLevel="1" x14ac:dyDescent="0.35">
      <c r="B7" s="452"/>
      <c r="C7" s="633"/>
      <c r="D7" s="326" t="s">
        <v>5247</v>
      </c>
      <c r="E7" s="158"/>
      <c r="F7" s="158"/>
      <c r="G7" s="250"/>
    </row>
    <row r="8" spans="2:12" ht="17.399999999999999" hidden="1" customHeight="1" outlineLevel="1" x14ac:dyDescent="0.35">
      <c r="B8" s="452"/>
      <c r="C8" s="633"/>
      <c r="D8" s="326" t="s">
        <v>5285</v>
      </c>
      <c r="E8" s="158"/>
      <c r="F8" s="158"/>
      <c r="G8" s="250"/>
    </row>
    <row r="9" spans="2:12" ht="17.399999999999999" hidden="1" customHeight="1" outlineLevel="1" x14ac:dyDescent="0.35">
      <c r="B9" s="452"/>
      <c r="C9" s="633"/>
      <c r="D9" s="326" t="s">
        <v>5286</v>
      </c>
      <c r="E9" s="158"/>
      <c r="F9" s="158"/>
      <c r="G9" s="250"/>
      <c r="J9" s="309"/>
      <c r="K9" s="310"/>
      <c r="L9" s="311"/>
    </row>
    <row r="10" spans="2:12" ht="17.399999999999999" hidden="1" customHeight="1" outlineLevel="1" thickBot="1" x14ac:dyDescent="0.4">
      <c r="B10" s="452"/>
      <c r="C10" s="547"/>
      <c r="D10" s="328" t="s">
        <v>5287</v>
      </c>
      <c r="E10" s="251"/>
      <c r="F10" s="251"/>
      <c r="G10" s="252"/>
      <c r="J10" s="311"/>
      <c r="K10" s="312"/>
      <c r="L10" s="335"/>
    </row>
    <row r="11" spans="2:12" hidden="1" outlineLevel="1" x14ac:dyDescent="0.35">
      <c r="B11" s="452"/>
      <c r="C11" s="552" t="s">
        <v>5243</v>
      </c>
      <c r="D11" s="327" t="s">
        <v>5248</v>
      </c>
      <c r="E11" s="248"/>
      <c r="F11" s="248"/>
      <c r="G11" s="249"/>
    </row>
    <row r="12" spans="2:12" ht="17.399999999999999" hidden="1" customHeight="1" outlineLevel="1" x14ac:dyDescent="0.35">
      <c r="B12" s="452"/>
      <c r="C12" s="633"/>
      <c r="D12" s="326" t="s">
        <v>5249</v>
      </c>
      <c r="E12" s="158"/>
      <c r="F12" s="158"/>
      <c r="G12" s="250"/>
    </row>
    <row r="13" spans="2:12" ht="17.399999999999999" hidden="1" customHeight="1" outlineLevel="1" x14ac:dyDescent="0.35">
      <c r="B13" s="452"/>
      <c r="C13" s="633"/>
      <c r="D13" s="326" t="s">
        <v>5288</v>
      </c>
      <c r="E13" s="158"/>
      <c r="F13" s="158"/>
      <c r="G13" s="250"/>
    </row>
    <row r="14" spans="2:12" ht="17.399999999999999" hidden="1" customHeight="1" outlineLevel="1" x14ac:dyDescent="0.35">
      <c r="B14" s="452"/>
      <c r="C14" s="633"/>
      <c r="D14" s="326" t="s">
        <v>5289</v>
      </c>
      <c r="E14" s="158"/>
      <c r="F14" s="158"/>
      <c r="G14" s="250"/>
    </row>
    <row r="15" spans="2:12" ht="18.600000000000001" hidden="1" customHeight="1" outlineLevel="1" thickBot="1" x14ac:dyDescent="0.4">
      <c r="B15" s="452"/>
      <c r="C15" s="547"/>
      <c r="D15" s="328" t="s">
        <v>5290</v>
      </c>
      <c r="E15" s="251"/>
      <c r="F15" s="251"/>
      <c r="G15" s="252"/>
    </row>
    <row r="16" spans="2:12" hidden="1" outlineLevel="1" x14ac:dyDescent="0.35">
      <c r="B16" s="452"/>
      <c r="C16" s="552" t="s">
        <v>5244</v>
      </c>
      <c r="D16" s="327" t="s">
        <v>5250</v>
      </c>
      <c r="E16" s="248"/>
      <c r="F16" s="248"/>
      <c r="G16" s="249"/>
    </row>
    <row r="17" spans="2:8" hidden="1" outlineLevel="1" x14ac:dyDescent="0.35">
      <c r="B17" s="452"/>
      <c r="C17" s="633"/>
      <c r="D17" s="326" t="s">
        <v>5251</v>
      </c>
      <c r="E17" s="158"/>
      <c r="F17" s="158"/>
      <c r="G17" s="250"/>
    </row>
    <row r="18" spans="2:8" hidden="1" outlineLevel="1" x14ac:dyDescent="0.35">
      <c r="B18" s="452"/>
      <c r="C18" s="633"/>
      <c r="D18" s="326" t="s">
        <v>5252</v>
      </c>
      <c r="E18" s="158"/>
      <c r="F18" s="158"/>
      <c r="G18" s="250"/>
    </row>
    <row r="19" spans="2:8" ht="17.399999999999999" hidden="1" customHeight="1" outlineLevel="1" x14ac:dyDescent="0.35">
      <c r="B19" s="452"/>
      <c r="C19" s="633"/>
      <c r="D19" s="326" t="s">
        <v>5291</v>
      </c>
      <c r="E19" s="158"/>
      <c r="F19" s="158"/>
      <c r="G19" s="250"/>
    </row>
    <row r="20" spans="2:8" ht="17.399999999999999" hidden="1" customHeight="1" outlineLevel="1" thickBot="1" x14ac:dyDescent="0.4">
      <c r="B20" s="452"/>
      <c r="C20" s="547"/>
      <c r="D20" s="328" t="s">
        <v>5292</v>
      </c>
      <c r="E20" s="251"/>
      <c r="F20" s="251"/>
      <c r="G20" s="252"/>
    </row>
    <row r="21" spans="2:8" ht="17.399999999999999" hidden="1" customHeight="1" outlineLevel="1" x14ac:dyDescent="0.35">
      <c r="B21" s="452"/>
      <c r="C21" s="634" t="s">
        <v>5245</v>
      </c>
      <c r="D21" s="327" t="s">
        <v>5253</v>
      </c>
      <c r="E21" s="173"/>
      <c r="F21" s="103"/>
      <c r="G21" s="144"/>
    </row>
    <row r="22" spans="2:8" ht="17.399999999999999" hidden="1" customHeight="1" outlineLevel="1" x14ac:dyDescent="0.35">
      <c r="B22" s="452"/>
      <c r="C22" s="635"/>
      <c r="D22" s="326" t="s">
        <v>5254</v>
      </c>
      <c r="E22" s="174"/>
      <c r="F22" s="83"/>
      <c r="G22" s="105"/>
    </row>
    <row r="23" spans="2:8" ht="17.399999999999999" hidden="1" customHeight="1" outlineLevel="1" x14ac:dyDescent="0.35">
      <c r="B23" s="452"/>
      <c r="C23" s="635"/>
      <c r="D23" s="326" t="s">
        <v>5293</v>
      </c>
      <c r="E23" s="177"/>
      <c r="F23" s="104"/>
      <c r="G23" s="106"/>
    </row>
    <row r="24" spans="2:8" ht="17.399999999999999" hidden="1" customHeight="1" outlineLevel="1" x14ac:dyDescent="0.35">
      <c r="B24" s="452"/>
      <c r="C24" s="635"/>
      <c r="D24" s="326" t="s">
        <v>5294</v>
      </c>
      <c r="E24" s="174"/>
      <c r="F24" s="83"/>
      <c r="G24" s="105"/>
    </row>
    <row r="25" spans="2:8" ht="17.399999999999999" hidden="1" customHeight="1" outlineLevel="1" thickBot="1" x14ac:dyDescent="0.4">
      <c r="B25" s="452"/>
      <c r="C25" s="636"/>
      <c r="D25" s="328" t="s">
        <v>5295</v>
      </c>
      <c r="E25" s="353"/>
      <c r="F25" s="108"/>
      <c r="G25" s="145"/>
    </row>
    <row r="26" spans="2:8" ht="36.6" hidden="1" customHeight="1" outlineLevel="1" thickBot="1" x14ac:dyDescent="0.4">
      <c r="B26" s="454"/>
      <c r="C26" s="637" t="s">
        <v>5467</v>
      </c>
      <c r="D26" s="638"/>
      <c r="E26" s="630" t="s">
        <v>5662</v>
      </c>
      <c r="F26" s="631"/>
      <c r="G26" s="632"/>
    </row>
    <row r="27" spans="2:8" ht="80.400000000000006" customHeight="1" collapsed="1" thickBot="1" x14ac:dyDescent="0.4">
      <c r="B27" s="450" t="s">
        <v>5661</v>
      </c>
      <c r="C27" s="451"/>
      <c r="D27" s="451"/>
      <c r="E27" s="135" t="s">
        <v>5470</v>
      </c>
      <c r="F27" s="135" t="s">
        <v>5162</v>
      </c>
      <c r="G27" s="334" t="s">
        <v>5296</v>
      </c>
    </row>
    <row r="28" spans="2:8" ht="25.2" hidden="1" customHeight="1" outlineLevel="1" thickBot="1" x14ac:dyDescent="0.4">
      <c r="B28" s="450" t="s">
        <v>5223</v>
      </c>
      <c r="C28" s="633" t="s">
        <v>5224</v>
      </c>
      <c r="D28" s="329" t="s">
        <v>5232</v>
      </c>
      <c r="E28" s="344" t="s">
        <v>12</v>
      </c>
      <c r="F28" s="348"/>
      <c r="G28" s="250"/>
      <c r="H28"/>
    </row>
    <row r="29" spans="2:8" ht="25.2" hidden="1" customHeight="1" outlineLevel="1" thickBot="1" x14ac:dyDescent="0.4">
      <c r="B29" s="452"/>
      <c r="C29" s="547"/>
      <c r="D29" s="328" t="s">
        <v>5233</v>
      </c>
      <c r="E29" s="344" t="s">
        <v>12</v>
      </c>
      <c r="F29" s="343"/>
      <c r="G29" s="250"/>
      <c r="H29"/>
    </row>
    <row r="30" spans="2:8" ht="15" hidden="1" customHeight="1" outlineLevel="1" x14ac:dyDescent="0.35">
      <c r="B30" s="452"/>
      <c r="C30" s="552" t="s">
        <v>5231</v>
      </c>
      <c r="D30" s="327" t="s">
        <v>5234</v>
      </c>
      <c r="E30" s="344" t="s">
        <v>5075</v>
      </c>
      <c r="F30" s="343"/>
      <c r="G30" s="250"/>
      <c r="H30"/>
    </row>
    <row r="31" spans="2:8" ht="15" hidden="1" customHeight="1" outlineLevel="1" x14ac:dyDescent="0.35">
      <c r="B31" s="452"/>
      <c r="C31" s="633"/>
      <c r="D31" s="326" t="s">
        <v>5235</v>
      </c>
      <c r="E31" s="345" t="s">
        <v>5075</v>
      </c>
      <c r="F31" s="343"/>
      <c r="G31" s="250"/>
      <c r="H31"/>
    </row>
    <row r="32" spans="2:8" ht="15" hidden="1" customHeight="1" outlineLevel="1" x14ac:dyDescent="0.35">
      <c r="B32" s="452"/>
      <c r="C32" s="633"/>
      <c r="D32" s="326" t="s">
        <v>5236</v>
      </c>
      <c r="E32" s="345" t="s">
        <v>5075</v>
      </c>
      <c r="F32" s="343"/>
      <c r="G32" s="250"/>
      <c r="H32"/>
    </row>
    <row r="33" spans="2:8" ht="15" hidden="1" customHeight="1" outlineLevel="1" x14ac:dyDescent="0.35">
      <c r="B33" s="452"/>
      <c r="C33" s="633"/>
      <c r="D33" s="326" t="s">
        <v>5237</v>
      </c>
      <c r="E33" s="345" t="s">
        <v>5075</v>
      </c>
      <c r="F33" s="343"/>
      <c r="G33" s="250"/>
      <c r="H33"/>
    </row>
    <row r="34" spans="2:8" ht="15" hidden="1" customHeight="1" outlineLevel="1" x14ac:dyDescent="0.35">
      <c r="B34" s="452"/>
      <c r="C34" s="633"/>
      <c r="D34" s="326" t="s">
        <v>5238</v>
      </c>
      <c r="E34" s="345" t="s">
        <v>5075</v>
      </c>
      <c r="F34" s="343"/>
      <c r="G34" s="250"/>
      <c r="H34"/>
    </row>
    <row r="35" spans="2:8" ht="15" hidden="1" customHeight="1" outlineLevel="1" x14ac:dyDescent="0.35">
      <c r="B35" s="452"/>
      <c r="C35" s="633"/>
      <c r="D35" s="326" t="s">
        <v>5239</v>
      </c>
      <c r="E35" s="345" t="s">
        <v>5075</v>
      </c>
      <c r="F35" s="343"/>
      <c r="G35" s="250"/>
      <c r="H35"/>
    </row>
    <row r="36" spans="2:8" ht="15" hidden="1" customHeight="1" outlineLevel="1" x14ac:dyDescent="0.35">
      <c r="B36" s="452"/>
      <c r="C36" s="633"/>
      <c r="D36" s="326" t="s">
        <v>5240</v>
      </c>
      <c r="E36" s="345" t="s">
        <v>5075</v>
      </c>
      <c r="F36" s="343"/>
      <c r="G36" s="250"/>
      <c r="H36"/>
    </row>
    <row r="37" spans="2:8" ht="15" hidden="1" customHeight="1" outlineLevel="1" thickBot="1" x14ac:dyDescent="0.4">
      <c r="B37" s="452"/>
      <c r="C37" s="547"/>
      <c r="D37" s="328" t="s">
        <v>5241</v>
      </c>
      <c r="E37" s="346" t="s">
        <v>5075</v>
      </c>
      <c r="F37" s="343"/>
      <c r="G37" s="250"/>
      <c r="H37"/>
    </row>
    <row r="38" spans="2:8" ht="18" hidden="1" outlineLevel="1" thickBot="1" x14ac:dyDescent="0.4">
      <c r="B38" s="452"/>
      <c r="C38" s="84" t="s">
        <v>5255</v>
      </c>
      <c r="D38" s="81" t="s">
        <v>5256</v>
      </c>
      <c r="E38" s="347" t="s">
        <v>5075</v>
      </c>
      <c r="F38" s="343"/>
      <c r="G38" s="250"/>
      <c r="H38"/>
    </row>
    <row r="39" spans="2:8" ht="35.4" hidden="1" outlineLevel="1" thickBot="1" x14ac:dyDescent="0.4">
      <c r="B39" s="454"/>
      <c r="C39" s="107" t="s">
        <v>5466</v>
      </c>
      <c r="D39" s="81" t="s">
        <v>5257</v>
      </c>
      <c r="E39" s="346" t="s">
        <v>5075</v>
      </c>
      <c r="F39" s="349"/>
      <c r="G39" s="252"/>
      <c r="H39"/>
    </row>
    <row r="40" spans="2:8" ht="15.6" hidden="1" outlineLevel="1" thickBot="1" x14ac:dyDescent="0.4">
      <c r="B40" s="623" t="s">
        <v>5468</v>
      </c>
      <c r="C40" s="624"/>
      <c r="D40" s="625"/>
    </row>
  </sheetData>
  <mergeCells count="19">
    <mergeCell ref="J3:L3"/>
    <mergeCell ref="E26:G26"/>
    <mergeCell ref="B28:B39"/>
    <mergeCell ref="C30:C37"/>
    <mergeCell ref="C28:C29"/>
    <mergeCell ref="C11:C15"/>
    <mergeCell ref="B27:D27"/>
    <mergeCell ref="C21:C25"/>
    <mergeCell ref="B6:B26"/>
    <mergeCell ref="C26:D26"/>
    <mergeCell ref="C16:C20"/>
    <mergeCell ref="C6:C10"/>
    <mergeCell ref="B3:D3"/>
    <mergeCell ref="B2:G2"/>
    <mergeCell ref="E4:G4"/>
    <mergeCell ref="B4:D4"/>
    <mergeCell ref="B5:D5"/>
    <mergeCell ref="B40:D40"/>
    <mergeCell ref="E3:G3"/>
  </mergeCells>
  <conditionalFormatting sqref="E28:E29">
    <cfRule type="notContainsText" dxfId="223" priority="5" operator="notContains" text="None">
      <formula>ISERROR(SEARCH("None",E28))</formula>
    </cfRule>
  </conditionalFormatting>
  <conditionalFormatting sqref="E28:E39">
    <cfRule type="containsText" priority="4" operator="containsText" text="[Select Dropdown]">
      <formula>NOT(ISERROR(SEARCH("[Select Dropdown]",E28)))</formula>
    </cfRule>
    <cfRule type="containsText" dxfId="222" priority="10" operator="containsText" text="Yes">
      <formula>NOT(ISERROR(SEARCH("Yes",E28)))</formula>
    </cfRule>
  </conditionalFormatting>
  <conditionalFormatting sqref="E1:F1 J3 E21:F25 E28:E39 E40:F1048576">
    <cfRule type="containsText" dxfId="221" priority="3" operator="containsText" text="[Select Dropdown]">
      <formula>NOT(ISERROR(SEARCH("[Select Dropdown]",E1)))</formula>
    </cfRule>
  </conditionalFormatting>
  <conditionalFormatting sqref="E1:F1 J3 E40:F282">
    <cfRule type="containsText" dxfId="220" priority="25" operator="containsText" text="delete this row">
      <formula>NOT(ISERROR(SEARCH("delete this row",E1)))</formula>
    </cfRule>
  </conditionalFormatting>
  <conditionalFormatting sqref="E21:F25 D28:E29 D6:D25">
    <cfRule type="containsText" dxfId="219" priority="26" operator="containsText" text="delete this row">
      <formula>NOT(ISERROR(SEARCH("delete this row",D6)))</formula>
    </cfRule>
  </conditionalFormatting>
  <conditionalFormatting sqref="F5:G5">
    <cfRule type="containsText" dxfId="218" priority="8" operator="containsText" text="delete this row">
      <formula>NOT(ISERROR(SEARCH("delete this row",F5)))</formula>
    </cfRule>
    <cfRule type="containsText" dxfId="217" priority="9" operator="containsText" text="[Select Dropdown]">
      <formula>NOT(ISERROR(SEARCH("[Select Dropdown]",F5)))</formula>
    </cfRule>
  </conditionalFormatting>
  <dataValidations count="1">
    <dataValidation errorStyle="warning" allowBlank="1" showInputMessage="1" sqref="E5:F5" xr:uid="{8A365FF4-0BB4-4E0F-9ED0-8B9DA5359172}"/>
  </dataValidations>
  <pageMargins left="0.75" right="0.75" top="1" bottom="1" header="0.5" footer="0.5"/>
  <pageSetup orientation="portrait" horizontalDpi="300" verticalDpi="300"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xr:uid="{2FE84C07-724F-471C-92F7-6EEDB033F7F2}">
          <x14:formula1>
            <xm:f>'CFR Options'!$B$2:$B$6</xm:f>
          </x14:formula1>
          <xm:sqref>E28</xm:sqref>
        </x14:dataValidation>
        <x14:dataValidation type="list" allowBlank="1" showInputMessage="1" showErrorMessage="1" xr:uid="{A97BDE1E-3EF9-49C2-9CA1-BA396C7AB0B2}">
          <x14:formula1>
            <xm:f>'Options 2024 '!$B$39:$B$41</xm:f>
          </x14:formula1>
          <xm:sqref>E30:E39</xm:sqref>
        </x14:dataValidation>
        <x14:dataValidation type="list" allowBlank="1" showInputMessage="1" showErrorMessage="1" xr:uid="{6E1267AF-E6E8-41E4-82A3-69DC01C05E0D}">
          <x14:formula1>
            <xm:f>'CFR Options'!$B$8:$B$12</xm:f>
          </x14:formula1>
          <xm:sqref>E29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254B9-EEB0-4EDD-835B-F2AA2FBA962D}">
  <sheetPr codeName="Sheet7">
    <tabColor rgb="FF00FED4"/>
    <outlinePr summaryBelow="0" summaryRight="0"/>
  </sheetPr>
  <dimension ref="B1:K108"/>
  <sheetViews>
    <sheetView zoomScaleNormal="100" workbookViewId="0">
      <pane ySplit="2" topLeftCell="A3" activePane="bottomLeft" state="frozen"/>
      <selection pane="bottomLeft" activeCell="J4" sqref="J4"/>
    </sheetView>
  </sheetViews>
  <sheetFormatPr defaultColWidth="9.109375" defaultRowHeight="15" outlineLevelRow="1" x14ac:dyDescent="0.35"/>
  <cols>
    <col min="1" max="1" width="0.5546875" style="4" customWidth="1"/>
    <col min="2" max="2" width="48.33203125" style="3" customWidth="1"/>
    <col min="3" max="3" width="33.33203125" style="3" bestFit="1" customWidth="1"/>
    <col min="4" max="4" width="39.88671875" style="3" customWidth="1"/>
    <col min="5" max="5" width="19.88671875" style="3" bestFit="1" customWidth="1"/>
    <col min="6" max="6" width="29" style="4" customWidth="1"/>
    <col min="7" max="7" width="24.109375" style="5" customWidth="1"/>
    <col min="8" max="16384" width="9.109375" style="4"/>
  </cols>
  <sheetData>
    <row r="1" spans="2:11" x14ac:dyDescent="0.35">
      <c r="B1" s="425" t="s">
        <v>5732</v>
      </c>
    </row>
    <row r="2" spans="2:11" ht="62.4" customHeight="1" thickBot="1" x14ac:dyDescent="0.4">
      <c r="B2" s="649" t="s">
        <v>5735</v>
      </c>
      <c r="C2" s="650"/>
      <c r="D2" s="650"/>
      <c r="E2" s="650"/>
      <c r="F2" s="650"/>
      <c r="G2" s="650"/>
    </row>
    <row r="3" spans="2:11" ht="48.6" customHeight="1" thickBot="1" x14ac:dyDescent="0.4">
      <c r="B3" s="617" t="s">
        <v>5536</v>
      </c>
      <c r="C3" s="619"/>
      <c r="D3" s="481" t="s">
        <v>5336</v>
      </c>
      <c r="E3" s="482"/>
      <c r="F3" s="482"/>
      <c r="G3" s="482"/>
    </row>
    <row r="4" spans="2:11" ht="46.8" customHeight="1" outlineLevel="1" x14ac:dyDescent="0.35">
      <c r="B4" s="641" t="s">
        <v>5542</v>
      </c>
      <c r="C4" s="642"/>
      <c r="D4" s="112" t="s">
        <v>5337</v>
      </c>
      <c r="E4" s="112" t="s">
        <v>5382</v>
      </c>
      <c r="F4" s="115" t="s">
        <v>10</v>
      </c>
      <c r="G4" s="148" t="s">
        <v>5338</v>
      </c>
      <c r="I4" s="309"/>
      <c r="J4" s="310"/>
      <c r="K4" s="311"/>
    </row>
    <row r="5" spans="2:11" ht="39" customHeight="1" outlineLevel="1" x14ac:dyDescent="0.35">
      <c r="B5" s="643"/>
      <c r="C5" s="644"/>
      <c r="D5" s="180"/>
      <c r="E5" s="333" t="s">
        <v>12</v>
      </c>
      <c r="F5" s="184"/>
      <c r="G5" s="181"/>
      <c r="I5" s="311"/>
      <c r="J5" s="312"/>
      <c r="K5" s="335"/>
    </row>
    <row r="6" spans="2:11" ht="39" customHeight="1" outlineLevel="1" x14ac:dyDescent="0.35">
      <c r="B6" s="643"/>
      <c r="C6" s="644"/>
      <c r="D6" s="180"/>
      <c r="E6" s="333" t="s">
        <v>12</v>
      </c>
      <c r="F6" s="184"/>
      <c r="G6" s="181"/>
    </row>
    <row r="7" spans="2:11" ht="39" customHeight="1" outlineLevel="1" x14ac:dyDescent="0.35">
      <c r="B7" s="643"/>
      <c r="C7" s="644"/>
      <c r="D7" s="180"/>
      <c r="E7" s="333" t="s">
        <v>12</v>
      </c>
      <c r="F7" s="184"/>
      <c r="G7" s="181"/>
    </row>
    <row r="8" spans="2:11" ht="39" customHeight="1" outlineLevel="1" x14ac:dyDescent="0.35">
      <c r="B8" s="643"/>
      <c r="C8" s="644"/>
      <c r="D8" s="180"/>
      <c r="E8" s="333" t="s">
        <v>12</v>
      </c>
      <c r="F8" s="184"/>
      <c r="G8" s="181"/>
    </row>
    <row r="9" spans="2:11" ht="39" customHeight="1" outlineLevel="1" thickBot="1" x14ac:dyDescent="0.4">
      <c r="B9" s="645"/>
      <c r="C9" s="646"/>
      <c r="D9" s="180"/>
      <c r="E9" s="333" t="s">
        <v>12</v>
      </c>
      <c r="F9" s="184"/>
      <c r="G9" s="181"/>
    </row>
    <row r="10" spans="2:11" ht="37.799999999999997" customHeight="1" outlineLevel="1" thickBot="1" x14ac:dyDescent="0.4">
      <c r="B10" s="647" t="s">
        <v>5312</v>
      </c>
      <c r="C10" s="648"/>
      <c r="D10" s="336"/>
      <c r="E10" s="337" t="s">
        <v>12</v>
      </c>
      <c r="F10" s="338"/>
      <c r="G10" s="339"/>
      <c r="H10" s="117"/>
      <c r="I10" s="117"/>
      <c r="J10" s="117"/>
    </row>
    <row r="11" spans="2:11" ht="50.4" collapsed="1" thickBot="1" x14ac:dyDescent="0.4">
      <c r="B11" s="621" t="s">
        <v>5535</v>
      </c>
      <c r="C11" s="622"/>
      <c r="D11" s="150" t="s">
        <v>5339</v>
      </c>
      <c r="E11" s="135" t="s">
        <v>5344</v>
      </c>
      <c r="F11" s="150" t="s">
        <v>5340</v>
      </c>
      <c r="G11" s="135" t="s">
        <v>5345</v>
      </c>
    </row>
    <row r="12" spans="2:11" ht="45" hidden="1" customHeight="1" outlineLevel="1" thickBot="1" x14ac:dyDescent="0.4">
      <c r="B12" s="330" t="s">
        <v>5313</v>
      </c>
      <c r="C12" s="210" t="s">
        <v>5333</v>
      </c>
      <c r="D12" s="169"/>
      <c r="E12" s="202" t="s">
        <v>12</v>
      </c>
      <c r="F12" s="169"/>
      <c r="G12" s="205" t="s">
        <v>12</v>
      </c>
    </row>
    <row r="13" spans="2:11" ht="50.4" collapsed="1" thickBot="1" x14ac:dyDescent="0.4">
      <c r="B13" s="621" t="s">
        <v>5537</v>
      </c>
      <c r="C13" s="622"/>
      <c r="D13" s="150" t="s">
        <v>5339</v>
      </c>
      <c r="E13" s="135" t="s">
        <v>5344</v>
      </c>
      <c r="F13" s="150" t="s">
        <v>5340</v>
      </c>
      <c r="G13" s="135" t="s">
        <v>5345</v>
      </c>
    </row>
    <row r="14" spans="2:11" ht="45" hidden="1" outlineLevel="1" x14ac:dyDescent="0.35">
      <c r="B14" s="640" t="s">
        <v>5314</v>
      </c>
      <c r="C14" s="208" t="s">
        <v>5651</v>
      </c>
      <c r="D14" s="169"/>
      <c r="E14" s="6" t="s">
        <v>12</v>
      </c>
      <c r="F14" s="169"/>
      <c r="G14" s="205" t="s">
        <v>12</v>
      </c>
    </row>
    <row r="15" spans="2:11" ht="30" hidden="1" outlineLevel="1" x14ac:dyDescent="0.35">
      <c r="B15" s="639"/>
      <c r="C15" s="209" t="s">
        <v>5331</v>
      </c>
      <c r="D15" s="169"/>
      <c r="E15" s="9" t="s">
        <v>12</v>
      </c>
      <c r="F15" s="169"/>
      <c r="G15" s="205" t="s">
        <v>12</v>
      </c>
    </row>
    <row r="16" spans="2:11" ht="45" hidden="1" outlineLevel="1" x14ac:dyDescent="0.35">
      <c r="B16" s="639"/>
      <c r="C16" s="209" t="s">
        <v>5652</v>
      </c>
      <c r="D16" s="169"/>
      <c r="E16" s="9" t="s">
        <v>12</v>
      </c>
      <c r="F16" s="169"/>
      <c r="G16" s="205" t="s">
        <v>12</v>
      </c>
    </row>
    <row r="17" spans="2:7" ht="45.6" hidden="1" outlineLevel="1" thickBot="1" x14ac:dyDescent="0.4">
      <c r="B17" s="639"/>
      <c r="C17" s="209" t="s">
        <v>5574</v>
      </c>
      <c r="D17" s="169"/>
      <c r="E17" s="9" t="s">
        <v>12</v>
      </c>
      <c r="F17" s="169"/>
      <c r="G17" s="205" t="s">
        <v>12</v>
      </c>
    </row>
    <row r="18" spans="2:7" ht="50.4" collapsed="1" thickBot="1" x14ac:dyDescent="0.4">
      <c r="B18" s="621" t="s">
        <v>5538</v>
      </c>
      <c r="C18" s="622"/>
      <c r="D18" s="150" t="s">
        <v>5339</v>
      </c>
      <c r="E18" s="135" t="s">
        <v>5344</v>
      </c>
      <c r="F18" s="150" t="s">
        <v>5340</v>
      </c>
      <c r="G18" s="135" t="s">
        <v>5345</v>
      </c>
    </row>
    <row r="19" spans="2:7" ht="45" hidden="1" outlineLevel="1" x14ac:dyDescent="0.35">
      <c r="B19" s="640" t="s">
        <v>5315</v>
      </c>
      <c r="C19" s="209" t="s">
        <v>5575</v>
      </c>
      <c r="D19" s="169"/>
      <c r="E19" s="6" t="s">
        <v>12</v>
      </c>
      <c r="F19" s="169"/>
      <c r="G19" s="205" t="s">
        <v>12</v>
      </c>
    </row>
    <row r="20" spans="2:7" ht="30" hidden="1" outlineLevel="1" x14ac:dyDescent="0.35">
      <c r="B20" s="639"/>
      <c r="C20" s="209" t="s">
        <v>5329</v>
      </c>
      <c r="D20" s="169"/>
      <c r="E20" s="9" t="s">
        <v>12</v>
      </c>
      <c r="F20" s="169"/>
      <c r="G20" s="205" t="s">
        <v>12</v>
      </c>
    </row>
    <row r="21" spans="2:7" ht="30" hidden="1" customHeight="1" outlineLevel="1" thickBot="1" x14ac:dyDescent="0.4">
      <c r="B21" s="639"/>
      <c r="C21" s="208" t="s">
        <v>5328</v>
      </c>
      <c r="D21" s="169"/>
      <c r="E21" s="6" t="s">
        <v>12</v>
      </c>
      <c r="F21" s="169"/>
      <c r="G21" s="205" t="s">
        <v>12</v>
      </c>
    </row>
    <row r="22" spans="2:7" ht="50.4" collapsed="1" thickBot="1" x14ac:dyDescent="0.4">
      <c r="B22" s="621" t="s">
        <v>5558</v>
      </c>
      <c r="C22" s="622"/>
      <c r="D22" s="150" t="s">
        <v>5339</v>
      </c>
      <c r="E22" s="135" t="s">
        <v>5344</v>
      </c>
      <c r="F22" s="150" t="s">
        <v>5340</v>
      </c>
      <c r="G22" s="135" t="s">
        <v>5345</v>
      </c>
    </row>
    <row r="23" spans="2:7" ht="45" hidden="1" customHeight="1" outlineLevel="1" x14ac:dyDescent="0.35">
      <c r="B23" s="640" t="s">
        <v>5317</v>
      </c>
      <c r="C23" s="208" t="s">
        <v>5583</v>
      </c>
      <c r="D23" s="169"/>
      <c r="E23" s="9" t="s">
        <v>12</v>
      </c>
      <c r="F23" s="169"/>
      <c r="G23" s="205" t="s">
        <v>12</v>
      </c>
    </row>
    <row r="24" spans="2:7" ht="45" hidden="1" outlineLevel="1" x14ac:dyDescent="0.35">
      <c r="B24" s="639"/>
      <c r="C24" s="209" t="s">
        <v>5576</v>
      </c>
      <c r="D24" s="169"/>
      <c r="E24" s="6" t="s">
        <v>12</v>
      </c>
      <c r="F24" s="169"/>
      <c r="G24" s="205" t="s">
        <v>12</v>
      </c>
    </row>
    <row r="25" spans="2:7" ht="75.599999999999994" hidden="1" outlineLevel="1" thickBot="1" x14ac:dyDescent="0.4">
      <c r="B25" s="639"/>
      <c r="C25" s="209" t="s">
        <v>5577</v>
      </c>
      <c r="D25" s="169"/>
      <c r="E25" s="6" t="s">
        <v>12</v>
      </c>
      <c r="F25" s="169"/>
      <c r="G25" s="205" t="s">
        <v>12</v>
      </c>
    </row>
    <row r="26" spans="2:7" ht="50.4" customHeight="1" collapsed="1" thickBot="1" x14ac:dyDescent="0.4">
      <c r="B26" s="621" t="s">
        <v>5559</v>
      </c>
      <c r="C26" s="622"/>
      <c r="D26" s="150" t="s">
        <v>5339</v>
      </c>
      <c r="E26" s="135" t="s">
        <v>5344</v>
      </c>
      <c r="F26" s="150" t="s">
        <v>5340</v>
      </c>
      <c r="G26" s="135" t="s">
        <v>5345</v>
      </c>
    </row>
    <row r="27" spans="2:7" ht="45" hidden="1" outlineLevel="1" x14ac:dyDescent="0.35">
      <c r="B27" s="640" t="s">
        <v>5318</v>
      </c>
      <c r="C27" s="209" t="s">
        <v>5578</v>
      </c>
      <c r="D27" s="169"/>
      <c r="E27" s="6" t="s">
        <v>12</v>
      </c>
      <c r="F27" s="169"/>
      <c r="G27" s="205" t="s">
        <v>12</v>
      </c>
    </row>
    <row r="28" spans="2:7" ht="45" hidden="1" outlineLevel="1" x14ac:dyDescent="0.35">
      <c r="B28" s="639"/>
      <c r="C28" s="208" t="s">
        <v>5579</v>
      </c>
      <c r="D28" s="169"/>
      <c r="E28" s="6" t="s">
        <v>12</v>
      </c>
      <c r="F28" s="169"/>
      <c r="G28" s="205" t="s">
        <v>12</v>
      </c>
    </row>
    <row r="29" spans="2:7" ht="30" hidden="1" outlineLevel="1" x14ac:dyDescent="0.35">
      <c r="B29" s="639"/>
      <c r="C29" s="209" t="s">
        <v>5580</v>
      </c>
      <c r="D29" s="169"/>
      <c r="E29" s="6" t="s">
        <v>12</v>
      </c>
      <c r="F29" s="169"/>
      <c r="G29" s="205" t="s">
        <v>12</v>
      </c>
    </row>
    <row r="30" spans="2:7" ht="60" hidden="1" outlineLevel="1" x14ac:dyDescent="0.35">
      <c r="B30" s="639"/>
      <c r="C30" s="209" t="s">
        <v>5582</v>
      </c>
      <c r="D30" s="169"/>
      <c r="E30" s="9" t="s">
        <v>12</v>
      </c>
      <c r="F30" s="169"/>
      <c r="G30" s="205" t="s">
        <v>12</v>
      </c>
    </row>
    <row r="31" spans="2:7" ht="30" hidden="1" customHeight="1" outlineLevel="1" thickBot="1" x14ac:dyDescent="0.4">
      <c r="B31" s="639"/>
      <c r="C31" s="209" t="s">
        <v>5581</v>
      </c>
      <c r="D31" s="169"/>
      <c r="E31" s="6" t="s">
        <v>12</v>
      </c>
      <c r="F31" s="169"/>
      <c r="G31" s="205" t="s">
        <v>12</v>
      </c>
    </row>
    <row r="32" spans="2:7" ht="50.4" collapsed="1" thickBot="1" x14ac:dyDescent="0.4">
      <c r="B32" s="621" t="s">
        <v>5560</v>
      </c>
      <c r="C32" s="622"/>
      <c r="D32" s="150" t="s">
        <v>5339</v>
      </c>
      <c r="E32" s="135" t="s">
        <v>5344</v>
      </c>
      <c r="F32" s="150" t="s">
        <v>5340</v>
      </c>
      <c r="G32" s="135" t="s">
        <v>5345</v>
      </c>
    </row>
    <row r="33" spans="2:7" ht="30" hidden="1" outlineLevel="1" x14ac:dyDescent="0.35">
      <c r="B33" s="640" t="s">
        <v>5319</v>
      </c>
      <c r="C33" s="209" t="s">
        <v>5584</v>
      </c>
      <c r="D33" s="169"/>
      <c r="E33" s="6" t="s">
        <v>12</v>
      </c>
      <c r="F33" s="169"/>
      <c r="G33" s="205" t="s">
        <v>12</v>
      </c>
    </row>
    <row r="34" spans="2:7" ht="30.6" hidden="1" outlineLevel="1" thickBot="1" x14ac:dyDescent="0.4">
      <c r="B34" s="639"/>
      <c r="C34" s="208" t="s">
        <v>5585</v>
      </c>
      <c r="D34" s="169"/>
      <c r="E34" s="6" t="s">
        <v>12</v>
      </c>
      <c r="F34" s="169"/>
      <c r="G34" s="205" t="s">
        <v>12</v>
      </c>
    </row>
    <row r="35" spans="2:7" ht="50.4" collapsed="1" thickBot="1" x14ac:dyDescent="0.4">
      <c r="B35" s="621" t="s">
        <v>5561</v>
      </c>
      <c r="C35" s="622"/>
      <c r="D35" s="150" t="s">
        <v>5339</v>
      </c>
      <c r="E35" s="135" t="s">
        <v>5344</v>
      </c>
      <c r="F35" s="150" t="s">
        <v>5340</v>
      </c>
      <c r="G35" s="135" t="s">
        <v>5345</v>
      </c>
    </row>
    <row r="36" spans="2:7" ht="30" hidden="1" customHeight="1" outlineLevel="1" x14ac:dyDescent="0.35">
      <c r="B36" s="640" t="s">
        <v>5320</v>
      </c>
      <c r="C36" s="209" t="s">
        <v>5586</v>
      </c>
      <c r="D36" s="169"/>
      <c r="E36" s="9" t="s">
        <v>12</v>
      </c>
      <c r="F36" s="169"/>
      <c r="G36" s="205" t="s">
        <v>12</v>
      </c>
    </row>
    <row r="37" spans="2:7" ht="45" hidden="1" outlineLevel="1" x14ac:dyDescent="0.35">
      <c r="B37" s="639"/>
      <c r="C37" s="208" t="s">
        <v>5587</v>
      </c>
      <c r="D37" s="169"/>
      <c r="E37" s="6" t="s">
        <v>12</v>
      </c>
      <c r="F37" s="169"/>
      <c r="G37" s="205" t="s">
        <v>12</v>
      </c>
    </row>
    <row r="38" spans="2:7" ht="60" hidden="1" outlineLevel="1" x14ac:dyDescent="0.35">
      <c r="B38" s="639"/>
      <c r="C38" s="208" t="s">
        <v>5588</v>
      </c>
      <c r="D38" s="169"/>
      <c r="E38" s="6" t="s">
        <v>12</v>
      </c>
      <c r="F38" s="169"/>
      <c r="G38" s="205" t="s">
        <v>12</v>
      </c>
    </row>
    <row r="39" spans="2:7" ht="45.6" hidden="1" outlineLevel="1" thickBot="1" x14ac:dyDescent="0.4">
      <c r="B39" s="639"/>
      <c r="C39" s="208" t="s">
        <v>5589</v>
      </c>
      <c r="D39" s="169"/>
      <c r="E39" s="6" t="s">
        <v>12</v>
      </c>
      <c r="F39" s="169"/>
      <c r="G39" s="205" t="s">
        <v>12</v>
      </c>
    </row>
    <row r="40" spans="2:7" ht="50.4" collapsed="1" thickBot="1" x14ac:dyDescent="0.4">
      <c r="B40" s="621" t="s">
        <v>5562</v>
      </c>
      <c r="C40" s="622"/>
      <c r="D40" s="150" t="s">
        <v>5339</v>
      </c>
      <c r="E40" s="135" t="s">
        <v>5344</v>
      </c>
      <c r="F40" s="150" t="s">
        <v>5340</v>
      </c>
      <c r="G40" s="135" t="s">
        <v>5345</v>
      </c>
    </row>
    <row r="41" spans="2:7" ht="60" hidden="1" outlineLevel="1" x14ac:dyDescent="0.35">
      <c r="B41" s="640" t="s">
        <v>5590</v>
      </c>
      <c r="C41" s="209" t="s">
        <v>5591</v>
      </c>
      <c r="D41" s="169"/>
      <c r="E41" s="6" t="s">
        <v>12</v>
      </c>
      <c r="F41" s="169"/>
      <c r="G41" s="205" t="s">
        <v>12</v>
      </c>
    </row>
    <row r="42" spans="2:7" ht="30.6" hidden="1" outlineLevel="1" thickBot="1" x14ac:dyDescent="0.4">
      <c r="B42" s="639"/>
      <c r="C42" s="209" t="s">
        <v>5592</v>
      </c>
      <c r="D42" s="169"/>
      <c r="E42" s="6" t="s">
        <v>12</v>
      </c>
      <c r="F42" s="169"/>
      <c r="G42" s="205" t="s">
        <v>12</v>
      </c>
    </row>
    <row r="43" spans="2:7" ht="50.4" collapsed="1" thickBot="1" x14ac:dyDescent="0.4">
      <c r="B43" s="621" t="s">
        <v>5539</v>
      </c>
      <c r="C43" s="622"/>
      <c r="D43" s="150" t="s">
        <v>5339</v>
      </c>
      <c r="E43" s="135" t="s">
        <v>5344</v>
      </c>
      <c r="F43" s="150" t="s">
        <v>5340</v>
      </c>
      <c r="G43" s="135" t="s">
        <v>5345</v>
      </c>
    </row>
    <row r="44" spans="2:7" ht="60" hidden="1" outlineLevel="1" x14ac:dyDescent="0.35">
      <c r="B44" s="640" t="s">
        <v>5321</v>
      </c>
      <c r="C44" s="209" t="s">
        <v>5593</v>
      </c>
      <c r="D44" s="169"/>
      <c r="E44" s="9" t="s">
        <v>12</v>
      </c>
      <c r="F44" s="169"/>
      <c r="G44" s="205" t="s">
        <v>12</v>
      </c>
    </row>
    <row r="45" spans="2:7" ht="30" hidden="1" outlineLevel="1" x14ac:dyDescent="0.35">
      <c r="B45" s="639"/>
      <c r="C45" s="208" t="s">
        <v>5594</v>
      </c>
      <c r="D45" s="169"/>
      <c r="E45" s="9" t="s">
        <v>12</v>
      </c>
      <c r="F45" s="169"/>
      <c r="G45" s="205" t="s">
        <v>12</v>
      </c>
    </row>
    <row r="46" spans="2:7" ht="45.6" hidden="1" outlineLevel="1" thickBot="1" x14ac:dyDescent="0.4">
      <c r="B46" s="639"/>
      <c r="C46" s="208" t="s">
        <v>5595</v>
      </c>
      <c r="D46" s="169"/>
      <c r="E46" s="9" t="s">
        <v>12</v>
      </c>
      <c r="F46" s="169"/>
      <c r="G46" s="205" t="s">
        <v>12</v>
      </c>
    </row>
    <row r="47" spans="2:7" ht="50.4" collapsed="1" thickBot="1" x14ac:dyDescent="0.4">
      <c r="B47" s="621" t="s">
        <v>5540</v>
      </c>
      <c r="C47" s="622"/>
      <c r="D47" s="150" t="s">
        <v>5339</v>
      </c>
      <c r="E47" s="135" t="s">
        <v>5344</v>
      </c>
      <c r="F47" s="150" t="s">
        <v>5340</v>
      </c>
      <c r="G47" s="135" t="s">
        <v>5345</v>
      </c>
    </row>
    <row r="48" spans="2:7" ht="60" hidden="1" outlineLevel="1" x14ac:dyDescent="0.35">
      <c r="B48" s="553" t="s">
        <v>5322</v>
      </c>
      <c r="C48" s="208" t="s">
        <v>5596</v>
      </c>
      <c r="D48" s="169"/>
      <c r="E48" s="9" t="s">
        <v>12</v>
      </c>
      <c r="F48" s="169"/>
      <c r="G48" s="205" t="s">
        <v>12</v>
      </c>
    </row>
    <row r="49" spans="2:7" ht="45.6" hidden="1" outlineLevel="1" thickBot="1" x14ac:dyDescent="0.4">
      <c r="B49" s="548"/>
      <c r="C49" s="208" t="s">
        <v>5718</v>
      </c>
      <c r="D49" s="169"/>
      <c r="E49" s="9" t="s">
        <v>12</v>
      </c>
      <c r="F49" s="169"/>
      <c r="G49" s="205" t="s">
        <v>12</v>
      </c>
    </row>
    <row r="50" spans="2:7" ht="50.4" collapsed="1" thickBot="1" x14ac:dyDescent="0.4">
      <c r="B50" s="621" t="s">
        <v>5541</v>
      </c>
      <c r="C50" s="622"/>
      <c r="D50" s="150" t="s">
        <v>5339</v>
      </c>
      <c r="E50" s="135" t="s">
        <v>5344</v>
      </c>
      <c r="F50" s="150" t="s">
        <v>5340</v>
      </c>
      <c r="G50" s="135" t="s">
        <v>5345</v>
      </c>
    </row>
    <row r="51" spans="2:7" ht="60" hidden="1" outlineLevel="1" x14ac:dyDescent="0.35">
      <c r="B51" s="640" t="s">
        <v>5323</v>
      </c>
      <c r="C51" s="209" t="s">
        <v>5598</v>
      </c>
      <c r="D51" s="169"/>
      <c r="E51" s="9" t="s">
        <v>12</v>
      </c>
      <c r="F51" s="169"/>
      <c r="G51" s="205" t="s">
        <v>12</v>
      </c>
    </row>
    <row r="52" spans="2:7" ht="60" hidden="1" outlineLevel="1" x14ac:dyDescent="0.35">
      <c r="B52" s="639"/>
      <c r="C52" s="209" t="s">
        <v>5599</v>
      </c>
      <c r="D52" s="169"/>
      <c r="E52" s="9" t="s">
        <v>12</v>
      </c>
      <c r="F52" s="169"/>
      <c r="G52" s="205" t="s">
        <v>12</v>
      </c>
    </row>
    <row r="53" spans="2:7" ht="75.599999999999994" hidden="1" outlineLevel="1" thickBot="1" x14ac:dyDescent="0.4">
      <c r="B53" s="639"/>
      <c r="C53" s="208" t="s">
        <v>5600</v>
      </c>
      <c r="D53" s="169"/>
      <c r="E53" s="9" t="s">
        <v>12</v>
      </c>
      <c r="F53" s="169"/>
      <c r="G53" s="205" t="s">
        <v>12</v>
      </c>
    </row>
    <row r="54" spans="2:7" ht="50.4" collapsed="1" thickBot="1" x14ac:dyDescent="0.4">
      <c r="B54" s="621" t="s">
        <v>5563</v>
      </c>
      <c r="C54" s="622"/>
      <c r="D54" s="150" t="s">
        <v>5339</v>
      </c>
      <c r="E54" s="135" t="s">
        <v>5344</v>
      </c>
      <c r="F54" s="150" t="s">
        <v>5340</v>
      </c>
      <c r="G54" s="135" t="s">
        <v>5345</v>
      </c>
    </row>
    <row r="55" spans="2:7" ht="45.6" hidden="1" outlineLevel="1" thickBot="1" x14ac:dyDescent="0.4">
      <c r="B55" s="340" t="s">
        <v>5601</v>
      </c>
      <c r="C55" s="209" t="s">
        <v>5687</v>
      </c>
      <c r="D55" s="169"/>
      <c r="E55" s="6" t="s">
        <v>12</v>
      </c>
      <c r="F55" s="169"/>
      <c r="G55" s="205" t="s">
        <v>12</v>
      </c>
    </row>
    <row r="56" spans="2:7" ht="50.4" collapsed="1" thickBot="1" x14ac:dyDescent="0.4">
      <c r="B56" s="621" t="s">
        <v>5564</v>
      </c>
      <c r="C56" s="622"/>
      <c r="D56" s="150" t="s">
        <v>5339</v>
      </c>
      <c r="E56" s="135" t="s">
        <v>5344</v>
      </c>
      <c r="F56" s="150" t="s">
        <v>5340</v>
      </c>
      <c r="G56" s="135" t="s">
        <v>5345</v>
      </c>
    </row>
    <row r="57" spans="2:7" ht="60.6" hidden="1" outlineLevel="1" thickBot="1" x14ac:dyDescent="0.4">
      <c r="B57" s="639" t="s">
        <v>5602</v>
      </c>
      <c r="C57" s="209" t="s">
        <v>5603</v>
      </c>
      <c r="D57" s="169"/>
      <c r="E57" s="6" t="s">
        <v>12</v>
      </c>
      <c r="F57" s="169"/>
      <c r="G57" s="205" t="s">
        <v>12</v>
      </c>
    </row>
    <row r="58" spans="2:7" ht="30.6" hidden="1" outlineLevel="1" thickBot="1" x14ac:dyDescent="0.4">
      <c r="B58" s="639"/>
      <c r="C58" s="208" t="s">
        <v>5604</v>
      </c>
      <c r="D58" s="169"/>
      <c r="E58" s="9" t="s">
        <v>12</v>
      </c>
      <c r="F58" s="169"/>
      <c r="G58" s="205" t="s">
        <v>12</v>
      </c>
    </row>
    <row r="59" spans="2:7" ht="60.6" hidden="1" outlineLevel="1" thickBot="1" x14ac:dyDescent="0.4">
      <c r="B59" s="639"/>
      <c r="C59" s="208" t="s">
        <v>5605</v>
      </c>
      <c r="D59" s="169"/>
      <c r="E59" s="9" t="s">
        <v>12</v>
      </c>
      <c r="F59" s="169"/>
      <c r="G59" s="205" t="s">
        <v>12</v>
      </c>
    </row>
    <row r="60" spans="2:7" ht="45.6" hidden="1" outlineLevel="1" thickBot="1" x14ac:dyDescent="0.4">
      <c r="B60" s="639"/>
      <c r="C60" s="208" t="s">
        <v>5606</v>
      </c>
      <c r="D60" s="169"/>
      <c r="E60" s="9" t="s">
        <v>12</v>
      </c>
      <c r="F60" s="169"/>
      <c r="G60" s="205" t="s">
        <v>12</v>
      </c>
    </row>
    <row r="61" spans="2:7" ht="50.4" collapsed="1" thickBot="1" x14ac:dyDescent="0.4">
      <c r="B61" s="621" t="s">
        <v>5565</v>
      </c>
      <c r="C61" s="622"/>
      <c r="D61" s="150" t="s">
        <v>5339</v>
      </c>
      <c r="E61" s="135" t="s">
        <v>5344</v>
      </c>
      <c r="F61" s="150" t="s">
        <v>5340</v>
      </c>
      <c r="G61" s="135" t="s">
        <v>5345</v>
      </c>
    </row>
    <row r="62" spans="2:7" ht="45.6" hidden="1" outlineLevel="1" thickBot="1" x14ac:dyDescent="0.4">
      <c r="B62" s="553" t="s">
        <v>5608</v>
      </c>
      <c r="C62" s="208" t="s">
        <v>5607</v>
      </c>
      <c r="D62" s="169"/>
      <c r="E62" s="9" t="s">
        <v>12</v>
      </c>
      <c r="F62" s="169"/>
      <c r="G62" s="205" t="s">
        <v>12</v>
      </c>
    </row>
    <row r="63" spans="2:7" ht="60.6" hidden="1" outlineLevel="1" thickBot="1" x14ac:dyDescent="0.4">
      <c r="B63" s="651"/>
      <c r="C63" s="208" t="s">
        <v>5609</v>
      </c>
      <c r="D63" s="169"/>
      <c r="E63" s="9" t="s">
        <v>12</v>
      </c>
      <c r="F63" s="169"/>
      <c r="G63" s="205" t="s">
        <v>12</v>
      </c>
    </row>
    <row r="64" spans="2:7" ht="45.6" hidden="1" outlineLevel="1" thickBot="1" x14ac:dyDescent="0.4">
      <c r="B64" s="548"/>
      <c r="C64" s="208" t="s">
        <v>5610</v>
      </c>
      <c r="D64" s="169"/>
      <c r="E64" s="9" t="s">
        <v>12</v>
      </c>
      <c r="F64" s="169"/>
      <c r="G64" s="205" t="s">
        <v>12</v>
      </c>
    </row>
    <row r="65" spans="2:7" ht="50.4" collapsed="1" thickBot="1" x14ac:dyDescent="0.4">
      <c r="B65" s="621" t="s">
        <v>5566</v>
      </c>
      <c r="C65" s="622"/>
      <c r="D65" s="150" t="s">
        <v>5339</v>
      </c>
      <c r="E65" s="135" t="s">
        <v>5344</v>
      </c>
      <c r="F65" s="150" t="s">
        <v>5340</v>
      </c>
      <c r="G65" s="135" t="s">
        <v>5345</v>
      </c>
    </row>
    <row r="66" spans="2:7" ht="60.6" hidden="1" outlineLevel="1" thickBot="1" x14ac:dyDescent="0.4">
      <c r="B66" s="639" t="s">
        <v>5611</v>
      </c>
      <c r="C66" s="209" t="s">
        <v>5612</v>
      </c>
      <c r="D66" s="169"/>
      <c r="E66" s="6" t="s">
        <v>12</v>
      </c>
      <c r="F66" s="169"/>
      <c r="G66" s="205" t="s">
        <v>12</v>
      </c>
    </row>
    <row r="67" spans="2:7" ht="60.6" hidden="1" outlineLevel="1" thickBot="1" x14ac:dyDescent="0.4">
      <c r="B67" s="639"/>
      <c r="C67" s="209" t="s">
        <v>5613</v>
      </c>
      <c r="D67" s="169"/>
      <c r="E67" s="6" t="s">
        <v>12</v>
      </c>
      <c r="F67" s="169"/>
      <c r="G67" s="205" t="s">
        <v>12</v>
      </c>
    </row>
    <row r="68" spans="2:7" ht="30.6" hidden="1" outlineLevel="1" thickBot="1" x14ac:dyDescent="0.4">
      <c r="B68" s="639"/>
      <c r="C68" s="208" t="s">
        <v>5614</v>
      </c>
      <c r="D68" s="169"/>
      <c r="E68" s="9" t="s">
        <v>12</v>
      </c>
      <c r="F68" s="169"/>
      <c r="G68" s="205" t="s">
        <v>12</v>
      </c>
    </row>
    <row r="69" spans="2:7" ht="45.6" hidden="1" outlineLevel="1" thickBot="1" x14ac:dyDescent="0.4">
      <c r="B69" s="639"/>
      <c r="C69" s="208" t="s">
        <v>5615</v>
      </c>
      <c r="D69" s="169"/>
      <c r="E69" s="9" t="s">
        <v>12</v>
      </c>
      <c r="F69" s="169"/>
      <c r="G69" s="205" t="s">
        <v>12</v>
      </c>
    </row>
    <row r="70" spans="2:7" ht="45.6" hidden="1" outlineLevel="1" thickBot="1" x14ac:dyDescent="0.4">
      <c r="B70" s="639"/>
      <c r="C70" s="208" t="s">
        <v>5616</v>
      </c>
      <c r="D70" s="169"/>
      <c r="E70" s="9" t="s">
        <v>12</v>
      </c>
      <c r="F70" s="169"/>
      <c r="G70" s="205" t="s">
        <v>12</v>
      </c>
    </row>
    <row r="71" spans="2:7" ht="45.6" hidden="1" outlineLevel="1" thickBot="1" x14ac:dyDescent="0.4">
      <c r="B71" s="639"/>
      <c r="C71" s="208" t="s">
        <v>5617</v>
      </c>
      <c r="D71" s="169"/>
      <c r="E71" s="9" t="s">
        <v>12</v>
      </c>
      <c r="F71" s="169"/>
      <c r="G71" s="205" t="s">
        <v>12</v>
      </c>
    </row>
    <row r="72" spans="2:7" ht="50.4" customHeight="1" collapsed="1" thickBot="1" x14ac:dyDescent="0.4">
      <c r="B72" s="621" t="s">
        <v>5567</v>
      </c>
      <c r="C72" s="622"/>
      <c r="D72" s="150" t="s">
        <v>5339</v>
      </c>
      <c r="E72" s="135" t="s">
        <v>5344</v>
      </c>
      <c r="F72" s="150" t="s">
        <v>5340</v>
      </c>
      <c r="G72" s="135" t="s">
        <v>5345</v>
      </c>
    </row>
    <row r="73" spans="2:7" ht="60.6" hidden="1" outlineLevel="1" thickBot="1" x14ac:dyDescent="0.4">
      <c r="B73" s="639" t="s">
        <v>5618</v>
      </c>
      <c r="C73" s="209" t="s">
        <v>5619</v>
      </c>
      <c r="D73" s="169"/>
      <c r="E73" s="6" t="s">
        <v>12</v>
      </c>
      <c r="F73" s="169"/>
      <c r="G73" s="205" t="s">
        <v>12</v>
      </c>
    </row>
    <row r="74" spans="2:7" ht="45.6" hidden="1" outlineLevel="1" thickBot="1" x14ac:dyDescent="0.4">
      <c r="B74" s="639"/>
      <c r="C74" s="208" t="s">
        <v>5620</v>
      </c>
      <c r="D74" s="169"/>
      <c r="E74" s="9" t="s">
        <v>12</v>
      </c>
      <c r="F74" s="169"/>
      <c r="G74" s="205" t="s">
        <v>12</v>
      </c>
    </row>
    <row r="75" spans="2:7" ht="50.4" collapsed="1" thickBot="1" x14ac:dyDescent="0.4">
      <c r="B75" s="621" t="s">
        <v>5568</v>
      </c>
      <c r="C75" s="622"/>
      <c r="D75" s="150" t="s">
        <v>5339</v>
      </c>
      <c r="E75" s="135" t="s">
        <v>5344</v>
      </c>
      <c r="F75" s="150" t="s">
        <v>5340</v>
      </c>
      <c r="G75" s="135" t="s">
        <v>5345</v>
      </c>
    </row>
    <row r="76" spans="2:7" ht="45" hidden="1" customHeight="1" outlineLevel="1" thickBot="1" x14ac:dyDescent="0.4">
      <c r="B76" s="639" t="s">
        <v>5324</v>
      </c>
      <c r="C76" s="209" t="s">
        <v>5621</v>
      </c>
      <c r="D76" s="169"/>
      <c r="E76" s="6" t="s">
        <v>12</v>
      </c>
      <c r="F76" s="169"/>
      <c r="G76" s="205" t="s">
        <v>12</v>
      </c>
    </row>
    <row r="77" spans="2:7" ht="45.6" hidden="1" outlineLevel="1" thickBot="1" x14ac:dyDescent="0.4">
      <c r="B77" s="639"/>
      <c r="C77" s="209" t="s">
        <v>5622</v>
      </c>
      <c r="D77" s="169"/>
      <c r="E77" s="6" t="s">
        <v>12</v>
      </c>
      <c r="F77" s="169"/>
      <c r="G77" s="205" t="s">
        <v>12</v>
      </c>
    </row>
    <row r="78" spans="2:7" ht="45.6" hidden="1" outlineLevel="1" thickBot="1" x14ac:dyDescent="0.4">
      <c r="B78" s="639"/>
      <c r="C78" s="208" t="s">
        <v>5623</v>
      </c>
      <c r="D78" s="169"/>
      <c r="E78" s="9" t="s">
        <v>12</v>
      </c>
      <c r="F78" s="169"/>
      <c r="G78" s="205" t="s">
        <v>12</v>
      </c>
    </row>
    <row r="79" spans="2:7" ht="72.599999999999994" customHeight="1" collapsed="1" thickBot="1" x14ac:dyDescent="0.4">
      <c r="B79" s="621" t="s">
        <v>5708</v>
      </c>
      <c r="C79" s="622"/>
      <c r="D79" s="150" t="s">
        <v>5339</v>
      </c>
      <c r="E79" s="135" t="s">
        <v>5344</v>
      </c>
      <c r="F79" s="150" t="s">
        <v>5340</v>
      </c>
      <c r="G79" s="135" t="s">
        <v>5345</v>
      </c>
    </row>
    <row r="80" spans="2:7" ht="75" hidden="1" outlineLevel="1" x14ac:dyDescent="0.35">
      <c r="B80" s="639" t="s">
        <v>5709</v>
      </c>
      <c r="C80" s="209" t="s">
        <v>5710</v>
      </c>
      <c r="D80" s="169"/>
      <c r="E80" s="6" t="s">
        <v>12</v>
      </c>
      <c r="F80" s="169"/>
      <c r="G80" s="205" t="s">
        <v>12</v>
      </c>
    </row>
    <row r="81" spans="2:7" ht="90" hidden="1" outlineLevel="1" x14ac:dyDescent="0.35">
      <c r="B81" s="639"/>
      <c r="C81" s="209" t="s">
        <v>5714</v>
      </c>
      <c r="D81" s="169"/>
      <c r="E81" s="6" t="s">
        <v>12</v>
      </c>
      <c r="F81" s="169"/>
      <c r="G81" s="205" t="s">
        <v>12</v>
      </c>
    </row>
    <row r="82" spans="2:7" ht="90" hidden="1" outlineLevel="1" x14ac:dyDescent="0.35">
      <c r="B82" s="639"/>
      <c r="C82" s="209" t="s">
        <v>5715</v>
      </c>
      <c r="D82" s="169"/>
      <c r="E82" s="6" t="s">
        <v>12</v>
      </c>
      <c r="F82" s="169"/>
      <c r="G82" s="205" t="s">
        <v>12</v>
      </c>
    </row>
    <row r="83" spans="2:7" ht="45.6" hidden="1" outlineLevel="1" thickBot="1" x14ac:dyDescent="0.4">
      <c r="B83" s="639"/>
      <c r="C83" s="209" t="s">
        <v>5712</v>
      </c>
      <c r="D83" s="169"/>
      <c r="E83" s="6" t="s">
        <v>12</v>
      </c>
      <c r="F83" s="169"/>
      <c r="G83" s="205" t="s">
        <v>12</v>
      </c>
    </row>
    <row r="84" spans="2:7" ht="50.4" collapsed="1" thickBot="1" x14ac:dyDescent="0.4">
      <c r="B84" s="621" t="s">
        <v>5569</v>
      </c>
      <c r="C84" s="622"/>
      <c r="D84" s="150" t="s">
        <v>5339</v>
      </c>
      <c r="E84" s="135" t="s">
        <v>5344</v>
      </c>
      <c r="F84" s="150" t="s">
        <v>5340</v>
      </c>
      <c r="G84" s="135" t="s">
        <v>5345</v>
      </c>
    </row>
    <row r="85" spans="2:7" ht="75" hidden="1" outlineLevel="1" x14ac:dyDescent="0.35">
      <c r="B85" s="639" t="s">
        <v>5628</v>
      </c>
      <c r="C85" s="209" t="s">
        <v>5629</v>
      </c>
      <c r="D85" s="169"/>
      <c r="E85" s="6" t="s">
        <v>12</v>
      </c>
      <c r="F85" s="169"/>
      <c r="G85" s="205" t="s">
        <v>12</v>
      </c>
    </row>
    <row r="86" spans="2:7" ht="60" hidden="1" outlineLevel="1" x14ac:dyDescent="0.35">
      <c r="B86" s="639"/>
      <c r="C86" s="209" t="s">
        <v>5630</v>
      </c>
      <c r="D86" s="169"/>
      <c r="E86" s="6" t="s">
        <v>12</v>
      </c>
      <c r="F86" s="169"/>
      <c r="G86" s="205" t="s">
        <v>12</v>
      </c>
    </row>
    <row r="87" spans="2:7" ht="75" hidden="1" outlineLevel="1" x14ac:dyDescent="0.35">
      <c r="B87" s="639"/>
      <c r="C87" s="209" t="s">
        <v>5631</v>
      </c>
      <c r="D87" s="169"/>
      <c r="E87" s="6" t="s">
        <v>12</v>
      </c>
      <c r="F87" s="169"/>
      <c r="G87" s="205" t="s">
        <v>12</v>
      </c>
    </row>
    <row r="88" spans="2:7" ht="45.6" hidden="1" outlineLevel="1" thickBot="1" x14ac:dyDescent="0.4">
      <c r="B88" s="639"/>
      <c r="C88" s="209" t="s">
        <v>5632</v>
      </c>
      <c r="D88" s="169"/>
      <c r="E88" s="6" t="s">
        <v>12</v>
      </c>
      <c r="F88" s="169"/>
      <c r="G88" s="205" t="s">
        <v>12</v>
      </c>
    </row>
    <row r="89" spans="2:7" ht="50.4" customHeight="1" collapsed="1" thickBot="1" x14ac:dyDescent="0.4">
      <c r="B89" s="621" t="s">
        <v>5570</v>
      </c>
      <c r="C89" s="622"/>
      <c r="D89" s="150" t="s">
        <v>5339</v>
      </c>
      <c r="E89" s="135" t="s">
        <v>5344</v>
      </c>
      <c r="F89" s="150" t="s">
        <v>5340</v>
      </c>
      <c r="G89" s="135" t="s">
        <v>5345</v>
      </c>
    </row>
    <row r="90" spans="2:7" ht="45.6" hidden="1" outlineLevel="1" thickBot="1" x14ac:dyDescent="0.4">
      <c r="B90" s="639" t="s">
        <v>5633</v>
      </c>
      <c r="C90" s="209" t="s">
        <v>5634</v>
      </c>
      <c r="D90" s="169"/>
      <c r="E90" s="6" t="s">
        <v>12</v>
      </c>
      <c r="F90" s="169"/>
      <c r="G90" s="205" t="s">
        <v>12</v>
      </c>
    </row>
    <row r="91" spans="2:7" ht="60.6" hidden="1" outlineLevel="1" thickBot="1" x14ac:dyDescent="0.4">
      <c r="B91" s="639"/>
      <c r="C91" s="209" t="s">
        <v>5635</v>
      </c>
      <c r="D91" s="169"/>
      <c r="E91" s="6" t="s">
        <v>12</v>
      </c>
      <c r="F91" s="169"/>
      <c r="G91" s="205" t="s">
        <v>12</v>
      </c>
    </row>
    <row r="92" spans="2:7" ht="30.6" hidden="1" outlineLevel="1" thickBot="1" x14ac:dyDescent="0.4">
      <c r="B92" s="639"/>
      <c r="C92" s="209" t="s">
        <v>5636</v>
      </c>
      <c r="D92" s="169"/>
      <c r="E92" s="6" t="s">
        <v>12</v>
      </c>
      <c r="F92" s="169"/>
      <c r="G92" s="205" t="s">
        <v>12</v>
      </c>
    </row>
    <row r="93" spans="2:7" ht="75.599999999999994" hidden="1" outlineLevel="1" thickBot="1" x14ac:dyDescent="0.4">
      <c r="B93" s="639"/>
      <c r="C93" s="209" t="s">
        <v>5637</v>
      </c>
      <c r="D93" s="169"/>
      <c r="E93" s="6" t="s">
        <v>12</v>
      </c>
      <c r="F93" s="169"/>
      <c r="G93" s="205" t="s">
        <v>12</v>
      </c>
    </row>
    <row r="94" spans="2:7" ht="30.6" hidden="1" outlineLevel="1" thickBot="1" x14ac:dyDescent="0.4">
      <c r="B94" s="639"/>
      <c r="C94" s="209" t="s">
        <v>5638</v>
      </c>
      <c r="D94" s="169"/>
      <c r="E94" s="6" t="s">
        <v>12</v>
      </c>
      <c r="F94" s="169"/>
      <c r="G94" s="205" t="s">
        <v>12</v>
      </c>
    </row>
    <row r="95" spans="2:7" ht="50.4" collapsed="1" thickBot="1" x14ac:dyDescent="0.4">
      <c r="B95" s="621" t="s">
        <v>5571</v>
      </c>
      <c r="C95" s="622"/>
      <c r="D95" s="150" t="s">
        <v>5339</v>
      </c>
      <c r="E95" s="135" t="s">
        <v>5344</v>
      </c>
      <c r="F95" s="150" t="s">
        <v>5340</v>
      </c>
      <c r="G95" s="135" t="s">
        <v>5345</v>
      </c>
    </row>
    <row r="96" spans="2:7" ht="30" hidden="1" outlineLevel="1" x14ac:dyDescent="0.35">
      <c r="B96" s="639" t="s">
        <v>5639</v>
      </c>
      <c r="C96" s="209" t="s">
        <v>5640</v>
      </c>
      <c r="D96" s="169"/>
      <c r="E96" s="6" t="s">
        <v>12</v>
      </c>
      <c r="F96" s="169"/>
      <c r="G96" s="205" t="s">
        <v>12</v>
      </c>
    </row>
    <row r="97" spans="2:7" ht="30" hidden="1" outlineLevel="1" x14ac:dyDescent="0.35">
      <c r="B97" s="639"/>
      <c r="C97" s="209" t="s">
        <v>5641</v>
      </c>
      <c r="D97" s="169"/>
      <c r="E97" s="6" t="s">
        <v>12</v>
      </c>
      <c r="F97" s="169"/>
      <c r="G97" s="205" t="s">
        <v>12</v>
      </c>
    </row>
    <row r="98" spans="2:7" ht="45" hidden="1" outlineLevel="1" x14ac:dyDescent="0.35">
      <c r="B98" s="639"/>
      <c r="C98" s="209" t="s">
        <v>5642</v>
      </c>
      <c r="D98" s="169"/>
      <c r="E98" s="6" t="s">
        <v>12</v>
      </c>
      <c r="F98" s="169"/>
      <c r="G98" s="205" t="s">
        <v>12</v>
      </c>
    </row>
    <row r="99" spans="2:7" ht="45" hidden="1" outlineLevel="1" x14ac:dyDescent="0.35">
      <c r="B99" s="639"/>
      <c r="C99" s="209" t="s">
        <v>5643</v>
      </c>
      <c r="D99" s="169"/>
      <c r="E99" s="6" t="s">
        <v>12</v>
      </c>
      <c r="F99" s="169"/>
      <c r="G99" s="205" t="s">
        <v>12</v>
      </c>
    </row>
    <row r="100" spans="2:7" ht="45" hidden="1" outlineLevel="1" x14ac:dyDescent="0.35">
      <c r="B100" s="639"/>
      <c r="C100" s="209" t="s">
        <v>5644</v>
      </c>
      <c r="D100" s="169"/>
      <c r="E100" s="6" t="s">
        <v>12</v>
      </c>
      <c r="F100" s="169"/>
      <c r="G100" s="205" t="s">
        <v>12</v>
      </c>
    </row>
    <row r="101" spans="2:7" ht="45.6" hidden="1" outlineLevel="1" thickBot="1" x14ac:dyDescent="0.4">
      <c r="B101" s="639"/>
      <c r="C101" s="209" t="s">
        <v>5689</v>
      </c>
      <c r="D101" s="169"/>
      <c r="E101" s="6" t="s">
        <v>12</v>
      </c>
      <c r="F101" s="169"/>
      <c r="G101" s="205" t="s">
        <v>12</v>
      </c>
    </row>
    <row r="102" spans="2:7" ht="50.4" collapsed="1" thickBot="1" x14ac:dyDescent="0.4">
      <c r="B102" s="621" t="s">
        <v>5572</v>
      </c>
      <c r="C102" s="622"/>
      <c r="D102" s="150" t="s">
        <v>5339</v>
      </c>
      <c r="E102" s="135" t="s">
        <v>5344</v>
      </c>
      <c r="F102" s="150" t="s">
        <v>5340</v>
      </c>
      <c r="G102" s="135" t="s">
        <v>5345</v>
      </c>
    </row>
    <row r="103" spans="2:7" ht="45" hidden="1" outlineLevel="1" x14ac:dyDescent="0.35">
      <c r="B103" s="639" t="s">
        <v>5646</v>
      </c>
      <c r="C103" s="209" t="s">
        <v>5647</v>
      </c>
      <c r="D103" s="169"/>
      <c r="E103" s="6" t="s">
        <v>12</v>
      </c>
      <c r="F103" s="169"/>
      <c r="G103" s="205" t="s">
        <v>12</v>
      </c>
    </row>
    <row r="104" spans="2:7" ht="45" hidden="1" outlineLevel="1" x14ac:dyDescent="0.35">
      <c r="B104" s="639"/>
      <c r="C104" s="209" t="s">
        <v>5648</v>
      </c>
      <c r="D104" s="169"/>
      <c r="E104" s="6" t="s">
        <v>12</v>
      </c>
      <c r="F104" s="169"/>
      <c r="G104" s="205" t="s">
        <v>12</v>
      </c>
    </row>
    <row r="105" spans="2:7" ht="45.6" hidden="1" outlineLevel="1" thickBot="1" x14ac:dyDescent="0.4">
      <c r="B105" s="639"/>
      <c r="C105" s="209" t="s">
        <v>5649</v>
      </c>
      <c r="D105" s="169"/>
      <c r="E105" s="6" t="s">
        <v>12</v>
      </c>
      <c r="F105" s="169"/>
      <c r="G105" s="205" t="s">
        <v>12</v>
      </c>
    </row>
    <row r="106" spans="2:7" ht="50.4" collapsed="1" thickBot="1" x14ac:dyDescent="0.4">
      <c r="B106" s="621" t="s">
        <v>5573</v>
      </c>
      <c r="C106" s="622"/>
      <c r="D106" s="150" t="s">
        <v>5339</v>
      </c>
      <c r="E106" s="135" t="s">
        <v>5344</v>
      </c>
      <c r="F106" s="150" t="s">
        <v>5340</v>
      </c>
      <c r="G106" s="135" t="s">
        <v>5345</v>
      </c>
    </row>
    <row r="107" spans="2:7" ht="30.6" hidden="1" outlineLevel="1" thickBot="1" x14ac:dyDescent="0.4">
      <c r="B107" s="341" t="s">
        <v>5334</v>
      </c>
      <c r="C107" s="211" t="s">
        <v>5691</v>
      </c>
      <c r="D107" s="169"/>
      <c r="E107" s="203" t="s">
        <v>12</v>
      </c>
      <c r="F107" s="169"/>
      <c r="G107" s="206" t="s">
        <v>12</v>
      </c>
    </row>
    <row r="108" spans="2:7" x14ac:dyDescent="0.35">
      <c r="F108" s="3"/>
      <c r="G108" s="3"/>
    </row>
  </sheetData>
  <mergeCells count="48">
    <mergeCell ref="B2:G2"/>
    <mergeCell ref="B3:C3"/>
    <mergeCell ref="B40:C40"/>
    <mergeCell ref="B41:B42"/>
    <mergeCell ref="B75:C75"/>
    <mergeCell ref="B51:B53"/>
    <mergeCell ref="B54:C54"/>
    <mergeCell ref="B57:B60"/>
    <mergeCell ref="B61:C61"/>
    <mergeCell ref="B62:B64"/>
    <mergeCell ref="B66:B71"/>
    <mergeCell ref="B72:C72"/>
    <mergeCell ref="B73:B74"/>
    <mergeCell ref="B56:C56"/>
    <mergeCell ref="B65:C65"/>
    <mergeCell ref="B35:C35"/>
    <mergeCell ref="B36:B39"/>
    <mergeCell ref="D3:G3"/>
    <mergeCell ref="B4:C9"/>
    <mergeCell ref="B10:C10"/>
    <mergeCell ref="B11:C11"/>
    <mergeCell ref="B23:B25"/>
    <mergeCell ref="B26:C26"/>
    <mergeCell ref="B27:B31"/>
    <mergeCell ref="B32:C32"/>
    <mergeCell ref="B33:B34"/>
    <mergeCell ref="B13:C13"/>
    <mergeCell ref="B14:B17"/>
    <mergeCell ref="B18:C18"/>
    <mergeCell ref="B19:B21"/>
    <mergeCell ref="B22:C22"/>
    <mergeCell ref="B43:C43"/>
    <mergeCell ref="B44:B46"/>
    <mergeCell ref="B47:C47"/>
    <mergeCell ref="B48:B49"/>
    <mergeCell ref="B50:C50"/>
    <mergeCell ref="B76:B78"/>
    <mergeCell ref="B79:C79"/>
    <mergeCell ref="B80:B83"/>
    <mergeCell ref="B84:C84"/>
    <mergeCell ref="B102:C102"/>
    <mergeCell ref="B103:B105"/>
    <mergeCell ref="B106:C106"/>
    <mergeCell ref="B85:B88"/>
    <mergeCell ref="B89:C89"/>
    <mergeCell ref="B90:B94"/>
    <mergeCell ref="B95:C95"/>
    <mergeCell ref="B96:B101"/>
  </mergeCells>
  <conditionalFormatting sqref="D3 C12 C14:C17 C19:C21 C23:C25 C27:C31 C33:C34 C36:C39 C41:C42 C44:C46">
    <cfRule type="containsText" dxfId="216" priority="66" operator="containsText" text="delete this row">
      <formula>NOT(ISERROR(SEARCH("delete this row",C3)))</formula>
    </cfRule>
  </conditionalFormatting>
  <conditionalFormatting sqref="D11 F11">
    <cfRule type="containsText" dxfId="215" priority="65" operator="containsText" text="[Select Dropdown]">
      <formula>NOT(ISERROR(SEARCH("[Select Dropdown]",D11)))</formula>
    </cfRule>
    <cfRule type="containsText" dxfId="214" priority="64" operator="containsText" text="delete this row">
      <formula>NOT(ISERROR(SEARCH("delete this row",D11)))</formula>
    </cfRule>
  </conditionalFormatting>
  <conditionalFormatting sqref="D13 F13">
    <cfRule type="containsText" dxfId="213" priority="57" operator="containsText" text="delete this row">
      <formula>NOT(ISERROR(SEARCH("delete this row",D13)))</formula>
    </cfRule>
    <cfRule type="containsText" dxfId="212" priority="58" operator="containsText" text="[Select Dropdown]">
      <formula>NOT(ISERROR(SEARCH("[Select Dropdown]",D13)))</formula>
    </cfRule>
  </conditionalFormatting>
  <conditionalFormatting sqref="D18 F18">
    <cfRule type="containsText" dxfId="211" priority="56" operator="containsText" text="[Select Dropdown]">
      <formula>NOT(ISERROR(SEARCH("[Select Dropdown]",D18)))</formula>
    </cfRule>
    <cfRule type="containsText" dxfId="210" priority="55" operator="containsText" text="delete this row">
      <formula>NOT(ISERROR(SEARCH("delete this row",D18)))</formula>
    </cfRule>
  </conditionalFormatting>
  <conditionalFormatting sqref="D22 F22">
    <cfRule type="containsText" dxfId="209" priority="54" operator="containsText" text="[Select Dropdown]">
      <formula>NOT(ISERROR(SEARCH("[Select Dropdown]",D22)))</formula>
    </cfRule>
    <cfRule type="containsText" dxfId="208" priority="53" operator="containsText" text="delete this row">
      <formula>NOT(ISERROR(SEARCH("delete this row",D22)))</formula>
    </cfRule>
  </conditionalFormatting>
  <conditionalFormatting sqref="D26 F26">
    <cfRule type="containsText" dxfId="207" priority="52" operator="containsText" text="[Select Dropdown]">
      <formula>NOT(ISERROR(SEARCH("[Select Dropdown]",D26)))</formula>
    </cfRule>
    <cfRule type="containsText" dxfId="206" priority="51" operator="containsText" text="delete this row">
      <formula>NOT(ISERROR(SEARCH("delete this row",D26)))</formula>
    </cfRule>
  </conditionalFormatting>
  <conditionalFormatting sqref="D32 F32">
    <cfRule type="containsText" dxfId="205" priority="50" operator="containsText" text="[Select Dropdown]">
      <formula>NOT(ISERROR(SEARCH("[Select Dropdown]",D32)))</formula>
    </cfRule>
    <cfRule type="containsText" dxfId="204" priority="49" operator="containsText" text="delete this row">
      <formula>NOT(ISERROR(SEARCH("delete this row",D32)))</formula>
    </cfRule>
  </conditionalFormatting>
  <conditionalFormatting sqref="D35 F35">
    <cfRule type="containsText" dxfId="203" priority="48" operator="containsText" text="[Select Dropdown]">
      <formula>NOT(ISERROR(SEARCH("[Select Dropdown]",D35)))</formula>
    </cfRule>
    <cfRule type="containsText" dxfId="202" priority="47" operator="containsText" text="delete this row">
      <formula>NOT(ISERROR(SEARCH("delete this row",D35)))</formula>
    </cfRule>
  </conditionalFormatting>
  <conditionalFormatting sqref="D40 F40">
    <cfRule type="containsText" dxfId="201" priority="46" operator="containsText" text="[Select Dropdown]">
      <formula>NOT(ISERROR(SEARCH("[Select Dropdown]",D40)))</formula>
    </cfRule>
    <cfRule type="containsText" dxfId="200" priority="45" operator="containsText" text="delete this row">
      <formula>NOT(ISERROR(SEARCH("delete this row",D40)))</formula>
    </cfRule>
  </conditionalFormatting>
  <conditionalFormatting sqref="D43 F43">
    <cfRule type="containsText" dxfId="199" priority="43" operator="containsText" text="delete this row">
      <formula>NOT(ISERROR(SEARCH("delete this row",D43)))</formula>
    </cfRule>
    <cfRule type="containsText" dxfId="198" priority="44" operator="containsText" text="[Select Dropdown]">
      <formula>NOT(ISERROR(SEARCH("[Select Dropdown]",D43)))</formula>
    </cfRule>
  </conditionalFormatting>
  <conditionalFormatting sqref="D47 F47">
    <cfRule type="containsText" dxfId="197" priority="41" operator="containsText" text="delete this row">
      <formula>NOT(ISERROR(SEARCH("delete this row",D47)))</formula>
    </cfRule>
    <cfRule type="containsText" dxfId="196" priority="42" operator="containsText" text="[Select Dropdown]">
      <formula>NOT(ISERROR(SEARCH("[Select Dropdown]",D47)))</formula>
    </cfRule>
  </conditionalFormatting>
  <conditionalFormatting sqref="D50 F50">
    <cfRule type="containsText" dxfId="195" priority="39" operator="containsText" text="delete this row">
      <formula>NOT(ISERROR(SEARCH("delete this row",D50)))</formula>
    </cfRule>
    <cfRule type="containsText" dxfId="194" priority="40" operator="containsText" text="[Select Dropdown]">
      <formula>NOT(ISERROR(SEARCH("[Select Dropdown]",D50)))</formula>
    </cfRule>
  </conditionalFormatting>
  <conditionalFormatting sqref="D54 F54">
    <cfRule type="containsText" dxfId="193" priority="37" operator="containsText" text="delete this row">
      <formula>NOT(ISERROR(SEARCH("delete this row",D54)))</formula>
    </cfRule>
    <cfRule type="containsText" dxfId="192" priority="38" operator="containsText" text="[Select Dropdown]">
      <formula>NOT(ISERROR(SEARCH("[Select Dropdown]",D54)))</formula>
    </cfRule>
  </conditionalFormatting>
  <conditionalFormatting sqref="D56 F56">
    <cfRule type="containsText" dxfId="191" priority="36" operator="containsText" text="[Select Dropdown]">
      <formula>NOT(ISERROR(SEARCH("[Select Dropdown]",D56)))</formula>
    </cfRule>
    <cfRule type="containsText" dxfId="190" priority="35" operator="containsText" text="delete this row">
      <formula>NOT(ISERROR(SEARCH("delete this row",D56)))</formula>
    </cfRule>
  </conditionalFormatting>
  <conditionalFormatting sqref="D61 F61">
    <cfRule type="containsText" dxfId="189" priority="33" operator="containsText" text="delete this row">
      <formula>NOT(ISERROR(SEARCH("delete this row",D61)))</formula>
    </cfRule>
    <cfRule type="containsText" dxfId="188" priority="34" operator="containsText" text="[Select Dropdown]">
      <formula>NOT(ISERROR(SEARCH("[Select Dropdown]",D61)))</formula>
    </cfRule>
  </conditionalFormatting>
  <conditionalFormatting sqref="D65 F65">
    <cfRule type="containsText" dxfId="187" priority="31" operator="containsText" text="delete this row">
      <formula>NOT(ISERROR(SEARCH("delete this row",D65)))</formula>
    </cfRule>
    <cfRule type="containsText" dxfId="186" priority="32" operator="containsText" text="[Select Dropdown]">
      <formula>NOT(ISERROR(SEARCH("[Select Dropdown]",D65)))</formula>
    </cfRule>
  </conditionalFormatting>
  <conditionalFormatting sqref="D72 F72">
    <cfRule type="containsText" dxfId="185" priority="29" operator="containsText" text="delete this row">
      <formula>NOT(ISERROR(SEARCH("delete this row",D72)))</formula>
    </cfRule>
    <cfRule type="containsText" dxfId="184" priority="30" operator="containsText" text="[Select Dropdown]">
      <formula>NOT(ISERROR(SEARCH("[Select Dropdown]",D72)))</formula>
    </cfRule>
  </conditionalFormatting>
  <conditionalFormatting sqref="D75 F75">
    <cfRule type="containsText" dxfId="183" priority="28" operator="containsText" text="[Select Dropdown]">
      <formula>NOT(ISERROR(SEARCH("[Select Dropdown]",D75)))</formula>
    </cfRule>
    <cfRule type="containsText" dxfId="182" priority="27" operator="containsText" text="delete this row">
      <formula>NOT(ISERROR(SEARCH("delete this row",D75)))</formula>
    </cfRule>
  </conditionalFormatting>
  <conditionalFormatting sqref="D79 F79">
    <cfRule type="containsText" dxfId="181" priority="23" operator="containsText" text="delete this row">
      <formula>NOT(ISERROR(SEARCH("delete this row",D79)))</formula>
    </cfRule>
    <cfRule type="containsText" dxfId="180" priority="24" operator="containsText" text="[Select Dropdown]">
      <formula>NOT(ISERROR(SEARCH("[Select Dropdown]",D79)))</formula>
    </cfRule>
  </conditionalFormatting>
  <conditionalFormatting sqref="D84 F84 D89 F89 D95 F95 D102 F102 D106 F106">
    <cfRule type="containsText" dxfId="179" priority="22" operator="containsText" text="[Select Dropdown]">
      <formula>NOT(ISERROR(SEARCH("[Select Dropdown]",D84)))</formula>
    </cfRule>
    <cfRule type="containsText" dxfId="178" priority="21" operator="containsText" text="delete this row">
      <formula>NOT(ISERROR(SEARCH("delete this row",D84)))</formula>
    </cfRule>
  </conditionalFormatting>
  <conditionalFormatting sqref="D1:E1 D109:E325">
    <cfRule type="containsText" dxfId="177" priority="67" operator="containsText" text="delete this row">
      <formula>NOT(ISERROR(SEARCH("delete this row",D1)))</formula>
    </cfRule>
  </conditionalFormatting>
  <conditionalFormatting sqref="D1:E1 D109:E1048576 D3">
    <cfRule type="containsText" dxfId="176" priority="68" operator="containsText" text="[Select Dropdown]">
      <formula>NOT(ISERROR(SEARCH("[Select Dropdown]",D1)))</formula>
    </cfRule>
  </conditionalFormatting>
  <conditionalFormatting sqref="E5:E10 E12 G12 E14:E17 G14:G17 E19:E21 G19:G21 E23:E25 G23:G25 E27:E31 G27:G31 E33:E34 G33:G34 E36:E39 G36:G39 E41:E42 G41:G42 E44:E46 G44:G46 E48:E49 G48:G49 E51:E53 G51:G53 E55 G55 E57:E60 G57:G60 E62:E64 G62:G64 E66:E71 G66:G71 E73:E74 G73:G74 E76:E78 G76:G78 E80:E83 G80:G83 E107 G107">
    <cfRule type="containsText" dxfId="175" priority="59" operator="containsText" text="[Select Dropdown]">
      <formula>NOT(ISERROR(SEARCH("[Select Dropdown]",E5)))</formula>
    </cfRule>
  </conditionalFormatting>
  <conditionalFormatting sqref="E12 E14:E17 E19:E21 E23:E25 E27:E31 E33:E34 E36:E39 E41:E42 E44:E46 E48:E49 E51:E53 E55 E57:E60 E62:E64 E66:E71 E73:E74 E76:E78 E80:E83 E107">
    <cfRule type="containsText" dxfId="174" priority="62" operator="containsText" text="Defer to investigation">
      <formula>NOT(ISERROR(SEARCH("Defer to investigation",E12)))</formula>
    </cfRule>
    <cfRule type="containsText" dxfId="173" priority="63" operator="containsText" text="Walkthrough Assessment">
      <formula>NOT(ISERROR(SEARCH("Walkthrough Assessment",E12)))</formula>
    </cfRule>
  </conditionalFormatting>
  <conditionalFormatting sqref="E85:E88 G85:G88">
    <cfRule type="containsText" dxfId="172" priority="16" operator="containsText" text="[Select Dropdown]">
      <formula>NOT(ISERROR(SEARCH("[Select Dropdown]",E85)))</formula>
    </cfRule>
  </conditionalFormatting>
  <conditionalFormatting sqref="E85:E88">
    <cfRule type="containsText" dxfId="171" priority="20" operator="containsText" text="Walkthrough Assessment">
      <formula>NOT(ISERROR(SEARCH("Walkthrough Assessment",E85)))</formula>
    </cfRule>
    <cfRule type="containsText" dxfId="170" priority="19" operator="containsText" text="Defer to investigation">
      <formula>NOT(ISERROR(SEARCH("Defer to investigation",E85)))</formula>
    </cfRule>
  </conditionalFormatting>
  <conditionalFormatting sqref="E90:E94 G90:G94">
    <cfRule type="containsText" dxfId="169" priority="11" operator="containsText" text="[Select Dropdown]">
      <formula>NOT(ISERROR(SEARCH("[Select Dropdown]",E90)))</formula>
    </cfRule>
  </conditionalFormatting>
  <conditionalFormatting sqref="E90:E94">
    <cfRule type="containsText" dxfId="168" priority="15" operator="containsText" text="Walkthrough Assessment">
      <formula>NOT(ISERROR(SEARCH("Walkthrough Assessment",E90)))</formula>
    </cfRule>
    <cfRule type="containsText" dxfId="167" priority="14" operator="containsText" text="Defer to investigation">
      <formula>NOT(ISERROR(SEARCH("Defer to investigation",E90)))</formula>
    </cfRule>
  </conditionalFormatting>
  <conditionalFormatting sqref="E96:E101 G96:G101">
    <cfRule type="containsText" dxfId="166" priority="6" operator="containsText" text="[Select Dropdown]">
      <formula>NOT(ISERROR(SEARCH("[Select Dropdown]",E96)))</formula>
    </cfRule>
  </conditionalFormatting>
  <conditionalFormatting sqref="E96:E101">
    <cfRule type="containsText" dxfId="165" priority="10" operator="containsText" text="Walkthrough Assessment">
      <formula>NOT(ISERROR(SEARCH("Walkthrough Assessment",E96)))</formula>
    </cfRule>
    <cfRule type="containsText" dxfId="164" priority="9" operator="containsText" text="Defer to investigation">
      <formula>NOT(ISERROR(SEARCH("Defer to investigation",E96)))</formula>
    </cfRule>
  </conditionalFormatting>
  <conditionalFormatting sqref="E103:E105 G103:G105">
    <cfRule type="containsText" dxfId="163" priority="1" operator="containsText" text="[Select Dropdown]">
      <formula>NOT(ISERROR(SEARCH("[Select Dropdown]",E103)))</formula>
    </cfRule>
  </conditionalFormatting>
  <conditionalFormatting sqref="E103:E105">
    <cfRule type="containsText" dxfId="162" priority="5" operator="containsText" text="Walkthrough Assessment">
      <formula>NOT(ISERROR(SEARCH("Walkthrough Assessment",E103)))</formula>
    </cfRule>
    <cfRule type="containsText" dxfId="161" priority="4" operator="containsText" text="Defer to investigation">
      <formula>NOT(ISERROR(SEARCH("Defer to investigation",E103)))</formula>
    </cfRule>
  </conditionalFormatting>
  <conditionalFormatting sqref="G12 G14:G17 G19:G21 G23:G25 G27:G31 G33:G34 G36:G39 G41:G42 G44:G46 G48:G49 G51:G53 G55 G57:G60 G62:G64 G66:G71 G73:G74 G76:G78 G80:G83 G107">
    <cfRule type="containsText" dxfId="160" priority="61" operator="containsText" text="Needs further investigation">
      <formula>NOT(ISERROR(SEARCH("Needs further investigation",G12)))</formula>
    </cfRule>
    <cfRule type="containsText" dxfId="159" priority="60" operator="containsText" text="Remediation required">
      <formula>NOT(ISERROR(SEARCH("Remediation required",G12)))</formula>
    </cfRule>
  </conditionalFormatting>
  <conditionalFormatting sqref="G85:G88">
    <cfRule type="containsText" dxfId="158" priority="18" operator="containsText" text="Needs further investigation">
      <formula>NOT(ISERROR(SEARCH("Needs further investigation",G85)))</formula>
    </cfRule>
    <cfRule type="containsText" dxfId="157" priority="17" operator="containsText" text="Remediation required">
      <formula>NOT(ISERROR(SEARCH("Remediation required",G85)))</formula>
    </cfRule>
  </conditionalFormatting>
  <conditionalFormatting sqref="G90:G94">
    <cfRule type="containsText" dxfId="156" priority="13" operator="containsText" text="Needs further investigation">
      <formula>NOT(ISERROR(SEARCH("Needs further investigation",G90)))</formula>
    </cfRule>
    <cfRule type="containsText" dxfId="155" priority="12" operator="containsText" text="Remediation required">
      <formula>NOT(ISERROR(SEARCH("Remediation required",G90)))</formula>
    </cfRule>
  </conditionalFormatting>
  <conditionalFormatting sqref="G96:G101">
    <cfRule type="containsText" dxfId="154" priority="8" operator="containsText" text="Needs further investigation">
      <formula>NOT(ISERROR(SEARCH("Needs further investigation",G96)))</formula>
    </cfRule>
    <cfRule type="containsText" dxfId="153" priority="7" operator="containsText" text="Remediation required">
      <formula>NOT(ISERROR(SEARCH("Remediation required",G96)))</formula>
    </cfRule>
  </conditionalFormatting>
  <conditionalFormatting sqref="G103:G105">
    <cfRule type="containsText" dxfId="152" priority="3" operator="containsText" text="Needs further investigation">
      <formula>NOT(ISERROR(SEARCH("Needs further investigation",G103)))</formula>
    </cfRule>
    <cfRule type="containsText" dxfId="151" priority="2" operator="containsText" text="Remediation required">
      <formula>NOT(ISERROR(SEARCH("Remediation required",G103)))</formula>
    </cfRule>
  </conditionalFormatting>
  <dataValidations count="1">
    <dataValidation errorStyle="warning" allowBlank="1" showInputMessage="1" sqref="D11 D13 D18 D22 D61 D32 D35 D40 D43 D26 D50 D54 D56 D47 D65 D72 D75 D79 D84 D89 D95 D102 D106" xr:uid="{22904B11-FE29-4786-977B-061C932F681C}"/>
  </dataValidations>
  <hyperlinks>
    <hyperlink ref="B10:C10" r:id="rId1" display="EPA Energy Savings Plus Health IAQ Guidelines" xr:uid="{54D8B5AC-6596-4067-8DC5-E2EA3122630A}"/>
  </hyperlinks>
  <pageMargins left="0.75" right="0.75" top="1" bottom="1" header="0.5" footer="0.5"/>
  <pageSetup orientation="portrait" horizontalDpi="300" verticalDpi="300" r:id="rId2"/>
  <headerFooter alignWithMargins="0"/>
  <drawing r:id="rId3"/>
  <extLst>
    <ext xmlns:x14="http://schemas.microsoft.com/office/spreadsheetml/2009/9/main" uri="{CCE6A557-97BC-4b89-ADB6-D9C93CAAB3DF}">
      <x14:dataValidations xmlns:xm="http://schemas.microsoft.com/office/excel/2006/main" count="3">
        <x14:dataValidation type="list" allowBlank="1" showInputMessage="1" showErrorMessage="1" xr:uid="{BA043EE4-F1D2-4DA4-9233-751DA3B1B57A}">
          <x14:formula1>
            <xm:f>'Options 2024 '!$B$123:$B$126</xm:f>
          </x14:formula1>
          <xm:sqref>E12 E103:E105 E96:E101 E90:E94 E85:E88 E80:E83 E107 E76:E78 E73:E74 E62:E64 E57:E60 E44:E46 E55 E51:E53 E48:E49 E36:E39 E41:E42 E23:E25 E33:E34 E27:E31 E14:E17 E19:E21 E66:E71</xm:sqref>
        </x14:dataValidation>
        <x14:dataValidation type="list" allowBlank="1" showInputMessage="1" showErrorMessage="1" xr:uid="{0DC82C68-1FEB-4B1A-B327-6C6A04A76B64}">
          <x14:formula1>
            <xm:f>'Options 2024 '!$B$128:$B$132</xm:f>
          </x14:formula1>
          <xm:sqref>G12 G103:G105 G96:G101 G90:G94 G85:G88 G80:G83 G107 G76:G78 G73:G74 G62:G64 G57:G60 G44:G46 G55 G51:G53 G48:G49 G36:G39 G41:G42 G23:G25 G33:G34 G27:G31 G14:G17 G19:G21 G66:G71</xm:sqref>
        </x14:dataValidation>
        <x14:dataValidation type="list" allowBlank="1" showInputMessage="1" showErrorMessage="1" xr:uid="{CAFB7FF1-5FB8-4C10-B4C2-8593C3F1B5AB}">
          <x14:formula1>
            <xm:f>'Options 2024 '!$B$134:$B$136</xm:f>
          </x14:formula1>
          <xm:sqref>E5:E10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A485B-82A6-429F-BE0F-0F63A1987B8D}">
  <sheetPr codeName="Sheet8">
    <tabColor rgb="FF00FED4"/>
    <outlinePr summaryBelow="0" summaryRight="0"/>
  </sheetPr>
  <dimension ref="B1:L107"/>
  <sheetViews>
    <sheetView zoomScaleNormal="100" workbookViewId="0">
      <pane ySplit="2" topLeftCell="A3" activePane="bottomLeft" state="frozen"/>
      <selection pane="bottomLeft" activeCell="H4" sqref="H4"/>
    </sheetView>
  </sheetViews>
  <sheetFormatPr defaultColWidth="9.109375" defaultRowHeight="15" outlineLevelRow="1" x14ac:dyDescent="0.35"/>
  <cols>
    <col min="1" max="1" width="0.5546875" style="4" customWidth="1"/>
    <col min="2" max="2" width="50.109375" style="3" customWidth="1"/>
    <col min="3" max="3" width="32.77734375" style="3" customWidth="1"/>
    <col min="4" max="4" width="39.88671875" style="70" customWidth="1"/>
    <col min="5" max="5" width="20.109375" style="70" customWidth="1"/>
    <col min="6" max="6" width="29" style="4" customWidth="1"/>
    <col min="7" max="7" width="24.44140625" style="5" customWidth="1"/>
    <col min="8" max="16384" width="9.109375" style="4"/>
  </cols>
  <sheetData>
    <row r="1" spans="2:12" x14ac:dyDescent="0.35">
      <c r="B1" s="425" t="s">
        <v>5732</v>
      </c>
    </row>
    <row r="2" spans="2:12" ht="61.8" customHeight="1" thickBot="1" x14ac:dyDescent="0.4">
      <c r="B2" s="649" t="s">
        <v>5739</v>
      </c>
      <c r="C2" s="650"/>
      <c r="D2" s="650"/>
      <c r="E2" s="650"/>
      <c r="F2" s="650"/>
      <c r="G2" s="650"/>
      <c r="L2" s="342"/>
    </row>
    <row r="3" spans="2:12" ht="40.200000000000003" customHeight="1" thickBot="1" x14ac:dyDescent="0.4">
      <c r="B3" s="617" t="s">
        <v>5536</v>
      </c>
      <c r="C3" s="619"/>
      <c r="D3" s="481" t="s">
        <v>5336</v>
      </c>
      <c r="E3" s="482"/>
      <c r="F3" s="482"/>
      <c r="G3" s="482"/>
    </row>
    <row r="4" spans="2:12" ht="46.8" customHeight="1" outlineLevel="1" x14ac:dyDescent="0.35">
      <c r="B4" s="641" t="s">
        <v>5543</v>
      </c>
      <c r="C4" s="642"/>
      <c r="D4" s="112" t="s">
        <v>5337</v>
      </c>
      <c r="E4" s="112" t="s">
        <v>5385</v>
      </c>
      <c r="F4" s="115" t="s">
        <v>10</v>
      </c>
      <c r="G4" s="148" t="s">
        <v>5338</v>
      </c>
    </row>
    <row r="5" spans="2:12" ht="39" customHeight="1" outlineLevel="1" x14ac:dyDescent="0.35">
      <c r="B5" s="643"/>
      <c r="C5" s="644"/>
      <c r="D5" s="180"/>
      <c r="E5" s="113" t="s">
        <v>12</v>
      </c>
      <c r="F5" s="184"/>
      <c r="G5" s="181"/>
      <c r="I5" s="309"/>
      <c r="J5" s="310"/>
      <c r="K5" s="311"/>
    </row>
    <row r="6" spans="2:12" ht="39" customHeight="1" outlineLevel="1" x14ac:dyDescent="0.35">
      <c r="B6" s="643"/>
      <c r="C6" s="644"/>
      <c r="D6" s="180"/>
      <c r="E6" s="113" t="s">
        <v>12</v>
      </c>
      <c r="F6" s="184"/>
      <c r="G6" s="181"/>
      <c r="I6" s="311"/>
      <c r="J6" s="312"/>
      <c r="K6" s="335"/>
    </row>
    <row r="7" spans="2:12" ht="39" customHeight="1" outlineLevel="1" x14ac:dyDescent="0.35">
      <c r="B7" s="643"/>
      <c r="C7" s="644"/>
      <c r="D7" s="180"/>
      <c r="E7" s="113" t="s">
        <v>12</v>
      </c>
      <c r="F7" s="184"/>
      <c r="G7" s="181"/>
    </row>
    <row r="8" spans="2:12" ht="39" customHeight="1" outlineLevel="1" x14ac:dyDescent="0.35">
      <c r="B8" s="643"/>
      <c r="C8" s="644"/>
      <c r="D8" s="180"/>
      <c r="E8" s="113" t="s">
        <v>12</v>
      </c>
      <c r="F8" s="184"/>
      <c r="G8" s="181"/>
    </row>
    <row r="9" spans="2:12" ht="39" customHeight="1" outlineLevel="1" x14ac:dyDescent="0.35">
      <c r="B9" s="643"/>
      <c r="C9" s="644"/>
      <c r="D9" s="180"/>
      <c r="E9" s="113" t="s">
        <v>12</v>
      </c>
      <c r="F9" s="184"/>
      <c r="G9" s="181"/>
    </row>
    <row r="10" spans="2:12" ht="39" customHeight="1" outlineLevel="1" thickBot="1" x14ac:dyDescent="0.4">
      <c r="B10" s="645"/>
      <c r="C10" s="646"/>
      <c r="D10" s="182"/>
      <c r="E10" s="114" t="s">
        <v>12</v>
      </c>
      <c r="F10" s="185"/>
      <c r="G10" s="183"/>
    </row>
    <row r="11" spans="2:12" ht="50.4" collapsed="1" thickBot="1" x14ac:dyDescent="0.4">
      <c r="B11" s="621" t="s">
        <v>5535</v>
      </c>
      <c r="C11" s="622"/>
      <c r="D11" s="150" t="s">
        <v>5386</v>
      </c>
      <c r="E11" s="88" t="s">
        <v>5388</v>
      </c>
      <c r="F11" s="150" t="s">
        <v>5387</v>
      </c>
      <c r="G11" s="89" t="s">
        <v>5389</v>
      </c>
    </row>
    <row r="12" spans="2:12" ht="45.6" hidden="1" outlineLevel="1" thickBot="1" x14ac:dyDescent="0.4">
      <c r="B12" s="330" t="s">
        <v>5313</v>
      </c>
      <c r="C12" s="210" t="s">
        <v>5333</v>
      </c>
      <c r="D12" s="169"/>
      <c r="E12" s="159" t="str">
        <f>IF('Phase 2 IAQ Assessment'!G12="[Select Dropdown]","INCOMPLETE",'Phase 2 IAQ Assessment'!G12)</f>
        <v>INCOMPLETE</v>
      </c>
      <c r="F12" s="169"/>
      <c r="G12" s="118" t="s">
        <v>12</v>
      </c>
      <c r="L12" s="342"/>
    </row>
    <row r="13" spans="2:12" ht="50.4" collapsed="1" thickBot="1" x14ac:dyDescent="0.4">
      <c r="B13" s="621" t="s">
        <v>5537</v>
      </c>
      <c r="C13" s="622"/>
      <c r="D13" s="150" t="s">
        <v>5386</v>
      </c>
      <c r="E13" s="135" t="s">
        <v>5344</v>
      </c>
      <c r="F13" s="150" t="s">
        <v>5387</v>
      </c>
      <c r="G13" s="135" t="s">
        <v>5345</v>
      </c>
    </row>
    <row r="14" spans="2:12" ht="45" hidden="1" outlineLevel="1" x14ac:dyDescent="0.35">
      <c r="B14" s="640" t="s">
        <v>5314</v>
      </c>
      <c r="C14" s="208" t="s">
        <v>5651</v>
      </c>
      <c r="D14" s="169"/>
      <c r="E14" s="159" t="str">
        <f>IF('Phase 2 IAQ Assessment'!G14="[Select Dropdown]","INCOMPLETE",'Phase 2 IAQ Assessment'!G14)</f>
        <v>INCOMPLETE</v>
      </c>
      <c r="F14" s="169"/>
      <c r="G14" s="118" t="s">
        <v>12</v>
      </c>
      <c r="L14" s="342"/>
    </row>
    <row r="15" spans="2:12" ht="30" hidden="1" outlineLevel="1" x14ac:dyDescent="0.35">
      <c r="B15" s="639"/>
      <c r="C15" s="209" t="s">
        <v>5331</v>
      </c>
      <c r="D15" s="169"/>
      <c r="E15" s="159" t="str">
        <f>IF('Phase 2 IAQ Assessment'!G15="[Select Dropdown]","INCOMPLETE",'Phase 2 IAQ Assessment'!G15)</f>
        <v>INCOMPLETE</v>
      </c>
      <c r="F15" s="169"/>
      <c r="G15" s="355" t="s">
        <v>12</v>
      </c>
      <c r="L15" s="342"/>
    </row>
    <row r="16" spans="2:12" ht="45" hidden="1" outlineLevel="1" x14ac:dyDescent="0.35">
      <c r="B16" s="639"/>
      <c r="C16" s="209" t="s">
        <v>5652</v>
      </c>
      <c r="D16" s="169"/>
      <c r="E16" s="159" t="str">
        <f>IF('Phase 2 IAQ Assessment'!G16="[Select Dropdown]","INCOMPLETE",'Phase 2 IAQ Assessment'!G16)</f>
        <v>INCOMPLETE</v>
      </c>
      <c r="F16" s="169"/>
      <c r="G16" s="355" t="s">
        <v>12</v>
      </c>
    </row>
    <row r="17" spans="2:12" ht="45.6" hidden="1" outlineLevel="1" thickBot="1" x14ac:dyDescent="0.4">
      <c r="B17" s="639"/>
      <c r="C17" s="209" t="s">
        <v>5574</v>
      </c>
      <c r="D17" s="169"/>
      <c r="E17" s="159" t="str">
        <f>IF('Phase 2 IAQ Assessment'!G17="[Select Dropdown]","INCOMPLETE",'Phase 2 IAQ Assessment'!G17)</f>
        <v>INCOMPLETE</v>
      </c>
      <c r="F17" s="169"/>
      <c r="G17" s="354" t="s">
        <v>12</v>
      </c>
      <c r="L17" s="342"/>
    </row>
    <row r="18" spans="2:12" ht="50.4" collapsed="1" thickBot="1" x14ac:dyDescent="0.4">
      <c r="B18" s="621" t="s">
        <v>5538</v>
      </c>
      <c r="C18" s="622"/>
      <c r="D18" s="150" t="s">
        <v>5386</v>
      </c>
      <c r="E18" s="135" t="s">
        <v>5344</v>
      </c>
      <c r="F18" s="150" t="s">
        <v>5387</v>
      </c>
      <c r="G18" s="135" t="s">
        <v>5345</v>
      </c>
      <c r="L18" s="342"/>
    </row>
    <row r="19" spans="2:12" ht="60" hidden="1" outlineLevel="1" x14ac:dyDescent="0.35">
      <c r="B19" s="640" t="s">
        <v>5315</v>
      </c>
      <c r="C19" s="209" t="s">
        <v>5575</v>
      </c>
      <c r="D19" s="169"/>
      <c r="E19" s="159" t="str">
        <f>IF('Phase 2 IAQ Assessment'!G19="[Select Dropdown]","INCOMPLETE",'Phase 2 IAQ Assessment'!G19)</f>
        <v>INCOMPLETE</v>
      </c>
      <c r="F19" s="169"/>
      <c r="G19" s="118" t="s">
        <v>12</v>
      </c>
    </row>
    <row r="20" spans="2:12" ht="30" hidden="1" outlineLevel="1" x14ac:dyDescent="0.35">
      <c r="B20" s="639"/>
      <c r="C20" s="209" t="s">
        <v>5329</v>
      </c>
      <c r="D20" s="169"/>
      <c r="E20" s="159" t="str">
        <f>IF('Phase 2 IAQ Assessment'!G20="[Select Dropdown]","INCOMPLETE",'Phase 2 IAQ Assessment'!G20)</f>
        <v>INCOMPLETE</v>
      </c>
      <c r="F20" s="169"/>
      <c r="G20" s="355" t="s">
        <v>12</v>
      </c>
    </row>
    <row r="21" spans="2:12" ht="30.6" hidden="1" outlineLevel="1" thickBot="1" x14ac:dyDescent="0.4">
      <c r="B21" s="639"/>
      <c r="C21" s="208" t="s">
        <v>5328</v>
      </c>
      <c r="D21" s="169"/>
      <c r="E21" s="159" t="str">
        <f>IF('Phase 2 IAQ Assessment'!G21="[Select Dropdown]","INCOMPLETE",'Phase 2 IAQ Assessment'!G21)</f>
        <v>INCOMPLETE</v>
      </c>
      <c r="F21" s="169"/>
      <c r="G21" s="354" t="s">
        <v>12</v>
      </c>
    </row>
    <row r="22" spans="2:12" ht="50.4" collapsed="1" thickBot="1" x14ac:dyDescent="0.4">
      <c r="B22" s="621" t="s">
        <v>5558</v>
      </c>
      <c r="C22" s="622"/>
      <c r="D22" s="150" t="s">
        <v>5386</v>
      </c>
      <c r="E22" s="135" t="s">
        <v>5344</v>
      </c>
      <c r="F22" s="150" t="s">
        <v>5387</v>
      </c>
      <c r="G22" s="135" t="s">
        <v>5345</v>
      </c>
    </row>
    <row r="23" spans="2:12" ht="45" hidden="1" outlineLevel="1" x14ac:dyDescent="0.35">
      <c r="B23" s="640" t="s">
        <v>5317</v>
      </c>
      <c r="C23" s="208" t="s">
        <v>5583</v>
      </c>
      <c r="D23" s="169"/>
      <c r="E23" s="159" t="str">
        <f>IF('Phase 2 IAQ Assessment'!G23="[Select Dropdown]","INCOMPLETE",'Phase 2 IAQ Assessment'!G23)</f>
        <v>INCOMPLETE</v>
      </c>
      <c r="F23" s="169"/>
      <c r="G23" s="118" t="s">
        <v>12</v>
      </c>
    </row>
    <row r="24" spans="2:12" ht="45" hidden="1" outlineLevel="1" x14ac:dyDescent="0.35">
      <c r="B24" s="639"/>
      <c r="C24" s="209" t="s">
        <v>5576</v>
      </c>
      <c r="D24" s="169"/>
      <c r="E24" s="159" t="str">
        <f>IF('Phase 2 IAQ Assessment'!G24="[Select Dropdown]","INCOMPLETE",'Phase 2 IAQ Assessment'!G24)</f>
        <v>INCOMPLETE</v>
      </c>
      <c r="F24" s="169"/>
      <c r="G24" s="354" t="s">
        <v>12</v>
      </c>
    </row>
    <row r="25" spans="2:12" ht="75.599999999999994" hidden="1" outlineLevel="1" thickBot="1" x14ac:dyDescent="0.4">
      <c r="B25" s="639"/>
      <c r="C25" s="209" t="s">
        <v>5577</v>
      </c>
      <c r="D25" s="169"/>
      <c r="E25" s="159" t="str">
        <f>IF('Phase 2 IAQ Assessment'!G25="[Select Dropdown]","INCOMPLETE",'Phase 2 IAQ Assessment'!G25)</f>
        <v>INCOMPLETE</v>
      </c>
      <c r="F25" s="169"/>
      <c r="G25" s="354" t="s">
        <v>12</v>
      </c>
    </row>
    <row r="26" spans="2:12" ht="50.4" collapsed="1" thickBot="1" x14ac:dyDescent="0.4">
      <c r="B26" s="621" t="s">
        <v>5559</v>
      </c>
      <c r="C26" s="622"/>
      <c r="D26" s="150" t="s">
        <v>5386</v>
      </c>
      <c r="E26" s="135" t="s">
        <v>5344</v>
      </c>
      <c r="F26" s="150" t="s">
        <v>5387</v>
      </c>
      <c r="G26" s="135" t="s">
        <v>5345</v>
      </c>
    </row>
    <row r="27" spans="2:12" ht="45" hidden="1" outlineLevel="1" x14ac:dyDescent="0.35">
      <c r="B27" s="640" t="s">
        <v>5318</v>
      </c>
      <c r="C27" s="209" t="s">
        <v>5578</v>
      </c>
      <c r="D27" s="169"/>
      <c r="E27" s="159" t="str">
        <f>IF('Phase 2 IAQ Assessment'!G27="[Select Dropdown]","INCOMPLETE",'Phase 2 IAQ Assessment'!G27)</f>
        <v>INCOMPLETE</v>
      </c>
      <c r="F27" s="169"/>
      <c r="G27" s="118" t="s">
        <v>12</v>
      </c>
    </row>
    <row r="28" spans="2:12" ht="45" hidden="1" outlineLevel="1" x14ac:dyDescent="0.35">
      <c r="B28" s="639"/>
      <c r="C28" s="208" t="s">
        <v>5579</v>
      </c>
      <c r="D28" s="169"/>
      <c r="E28" s="159" t="str">
        <f>IF('Phase 2 IAQ Assessment'!G28="[Select Dropdown]","INCOMPLETE",'Phase 2 IAQ Assessment'!G28)</f>
        <v>INCOMPLETE</v>
      </c>
      <c r="F28" s="169"/>
      <c r="G28" s="355" t="s">
        <v>12</v>
      </c>
    </row>
    <row r="29" spans="2:12" ht="30" hidden="1" outlineLevel="1" x14ac:dyDescent="0.35">
      <c r="B29" s="639"/>
      <c r="C29" s="209" t="s">
        <v>5580</v>
      </c>
      <c r="D29" s="169"/>
      <c r="E29" s="159" t="str">
        <f>IF('Phase 2 IAQ Assessment'!G29="[Select Dropdown]","INCOMPLETE",'Phase 2 IAQ Assessment'!G29)</f>
        <v>INCOMPLETE</v>
      </c>
      <c r="F29" s="169"/>
      <c r="G29" s="355" t="s">
        <v>12</v>
      </c>
    </row>
    <row r="30" spans="2:12" ht="60" hidden="1" outlineLevel="1" x14ac:dyDescent="0.35">
      <c r="B30" s="639"/>
      <c r="C30" s="209" t="s">
        <v>5582</v>
      </c>
      <c r="D30" s="169"/>
      <c r="E30" s="159" t="str">
        <f>IF('Phase 2 IAQ Assessment'!G30="[Select Dropdown]","INCOMPLETE",'Phase 2 IAQ Assessment'!G30)</f>
        <v>INCOMPLETE</v>
      </c>
      <c r="F30" s="169"/>
      <c r="G30" s="355" t="s">
        <v>12</v>
      </c>
    </row>
    <row r="31" spans="2:12" ht="30.6" hidden="1" outlineLevel="1" thickBot="1" x14ac:dyDescent="0.4">
      <c r="B31" s="639"/>
      <c r="C31" s="209" t="s">
        <v>5581</v>
      </c>
      <c r="D31" s="169"/>
      <c r="E31" s="159" t="str">
        <f>IF('Phase 2 IAQ Assessment'!G31="[Select Dropdown]","INCOMPLETE",'Phase 2 IAQ Assessment'!G31)</f>
        <v>INCOMPLETE</v>
      </c>
      <c r="F31" s="169"/>
      <c r="G31" s="354" t="s">
        <v>12</v>
      </c>
    </row>
    <row r="32" spans="2:12" ht="50.4" collapsed="1" thickBot="1" x14ac:dyDescent="0.4">
      <c r="B32" s="621" t="s">
        <v>5560</v>
      </c>
      <c r="C32" s="622"/>
      <c r="D32" s="150" t="s">
        <v>5386</v>
      </c>
      <c r="E32" s="135" t="s">
        <v>5344</v>
      </c>
      <c r="F32" s="150" t="s">
        <v>5387</v>
      </c>
      <c r="G32" s="135" t="s">
        <v>5345</v>
      </c>
    </row>
    <row r="33" spans="2:7" ht="30.6" hidden="1" outlineLevel="1" thickBot="1" x14ac:dyDescent="0.4">
      <c r="B33" s="640" t="s">
        <v>5319</v>
      </c>
      <c r="C33" s="209" t="s">
        <v>5584</v>
      </c>
      <c r="D33" s="169"/>
      <c r="E33" s="159" t="str">
        <f>IF('Phase 2 IAQ Assessment'!G33="[Select Dropdown]","INCOMPLETE",'Phase 2 IAQ Assessment'!G33)</f>
        <v>INCOMPLETE</v>
      </c>
      <c r="F33" s="169"/>
      <c r="G33" s="118" t="s">
        <v>12</v>
      </c>
    </row>
    <row r="34" spans="2:7" ht="30.6" hidden="1" outlineLevel="1" thickBot="1" x14ac:dyDescent="0.4">
      <c r="B34" s="639"/>
      <c r="C34" s="208" t="s">
        <v>5585</v>
      </c>
      <c r="D34" s="169"/>
      <c r="E34" s="159" t="str">
        <f>IF('Phase 2 IAQ Assessment'!G34="[Select Dropdown]","INCOMPLETE",'Phase 2 IAQ Assessment'!G34)</f>
        <v>INCOMPLETE</v>
      </c>
      <c r="F34" s="169"/>
      <c r="G34" s="118" t="s">
        <v>12</v>
      </c>
    </row>
    <row r="35" spans="2:7" ht="50.4" collapsed="1" thickBot="1" x14ac:dyDescent="0.4">
      <c r="B35" s="621" t="s">
        <v>5561</v>
      </c>
      <c r="C35" s="622"/>
      <c r="D35" s="150" t="s">
        <v>5386</v>
      </c>
      <c r="E35" s="135" t="s">
        <v>5344</v>
      </c>
      <c r="F35" s="150" t="s">
        <v>5387</v>
      </c>
      <c r="G35" s="135" t="s">
        <v>5345</v>
      </c>
    </row>
    <row r="36" spans="2:7" ht="30" hidden="1" outlineLevel="1" x14ac:dyDescent="0.35">
      <c r="B36" s="640" t="s">
        <v>5320</v>
      </c>
      <c r="C36" s="209" t="s">
        <v>5586</v>
      </c>
      <c r="D36" s="169"/>
      <c r="E36" s="159" t="str">
        <f>IF('Phase 2 IAQ Assessment'!G36="[Select Dropdown]","INCOMPLETE",'Phase 2 IAQ Assessment'!G36)</f>
        <v>INCOMPLETE</v>
      </c>
      <c r="F36" s="169"/>
      <c r="G36" s="118" t="s">
        <v>12</v>
      </c>
    </row>
    <row r="37" spans="2:7" ht="45" hidden="1" outlineLevel="1" x14ac:dyDescent="0.35">
      <c r="B37" s="639"/>
      <c r="C37" s="208" t="s">
        <v>5587</v>
      </c>
      <c r="D37" s="169"/>
      <c r="E37" s="159" t="str">
        <f>IF('Phase 2 IAQ Assessment'!G37="[Select Dropdown]","INCOMPLETE",'Phase 2 IAQ Assessment'!G37)</f>
        <v>INCOMPLETE</v>
      </c>
      <c r="F37" s="169"/>
      <c r="G37" s="355" t="s">
        <v>12</v>
      </c>
    </row>
    <row r="38" spans="2:7" ht="60" hidden="1" outlineLevel="1" x14ac:dyDescent="0.35">
      <c r="B38" s="639"/>
      <c r="C38" s="208" t="s">
        <v>5588</v>
      </c>
      <c r="D38" s="169"/>
      <c r="E38" s="159" t="str">
        <f>IF('Phase 2 IAQ Assessment'!G38="[Select Dropdown]","INCOMPLETE",'Phase 2 IAQ Assessment'!G38)</f>
        <v>INCOMPLETE</v>
      </c>
      <c r="F38" s="169"/>
      <c r="G38" s="355" t="s">
        <v>12</v>
      </c>
    </row>
    <row r="39" spans="2:7" ht="45.6" hidden="1" outlineLevel="1" thickBot="1" x14ac:dyDescent="0.4">
      <c r="B39" s="639"/>
      <c r="C39" s="208" t="s">
        <v>5589</v>
      </c>
      <c r="D39" s="169"/>
      <c r="E39" s="159" t="str">
        <f>IF('Phase 2 IAQ Assessment'!G39="[Select Dropdown]","INCOMPLETE",'Phase 2 IAQ Assessment'!G39)</f>
        <v>INCOMPLETE</v>
      </c>
      <c r="F39" s="169"/>
      <c r="G39" s="354" t="s">
        <v>12</v>
      </c>
    </row>
    <row r="40" spans="2:7" ht="50.4" collapsed="1" thickBot="1" x14ac:dyDescent="0.4">
      <c r="B40" s="621" t="s">
        <v>5562</v>
      </c>
      <c r="C40" s="622"/>
      <c r="D40" s="150" t="s">
        <v>5386</v>
      </c>
      <c r="E40" s="135" t="s">
        <v>5344</v>
      </c>
      <c r="F40" s="150" t="s">
        <v>5387</v>
      </c>
      <c r="G40" s="135" t="s">
        <v>5345</v>
      </c>
    </row>
    <row r="41" spans="2:7" ht="60.6" hidden="1" outlineLevel="1" thickBot="1" x14ac:dyDescent="0.4">
      <c r="B41" s="640" t="s">
        <v>5590</v>
      </c>
      <c r="C41" s="209" t="s">
        <v>5591</v>
      </c>
      <c r="D41" s="169"/>
      <c r="E41" s="159" t="str">
        <f>IF('Phase 2 IAQ Assessment'!G41="[Select Dropdown]","INCOMPLETE",'Phase 2 IAQ Assessment'!G41)</f>
        <v>INCOMPLETE</v>
      </c>
      <c r="F41" s="169"/>
      <c r="G41" s="118" t="s">
        <v>12</v>
      </c>
    </row>
    <row r="42" spans="2:7" ht="30.6" hidden="1" outlineLevel="1" thickBot="1" x14ac:dyDescent="0.4">
      <c r="B42" s="639"/>
      <c r="C42" s="209" t="s">
        <v>5592</v>
      </c>
      <c r="D42" s="169"/>
      <c r="E42" s="159" t="str">
        <f>IF('Phase 2 IAQ Assessment'!G42="[Select Dropdown]","INCOMPLETE",'Phase 2 IAQ Assessment'!G42)</f>
        <v>INCOMPLETE</v>
      </c>
      <c r="F42" s="169"/>
      <c r="G42" s="118" t="s">
        <v>12</v>
      </c>
    </row>
    <row r="43" spans="2:7" ht="50.4" collapsed="1" thickBot="1" x14ac:dyDescent="0.4">
      <c r="B43" s="621" t="s">
        <v>5539</v>
      </c>
      <c r="C43" s="622"/>
      <c r="D43" s="150" t="s">
        <v>5386</v>
      </c>
      <c r="E43" s="135" t="s">
        <v>5344</v>
      </c>
      <c r="F43" s="150" t="s">
        <v>5387</v>
      </c>
      <c r="G43" s="135" t="s">
        <v>5345</v>
      </c>
    </row>
    <row r="44" spans="2:7" ht="60" hidden="1" outlineLevel="1" x14ac:dyDescent="0.35">
      <c r="B44" s="640" t="s">
        <v>5321</v>
      </c>
      <c r="C44" s="209" t="s">
        <v>5593</v>
      </c>
      <c r="D44" s="169"/>
      <c r="E44" s="159" t="str">
        <f>IF('Phase 2 IAQ Assessment'!G44="[Select Dropdown]","INCOMPLETE",'Phase 2 IAQ Assessment'!G44)</f>
        <v>INCOMPLETE</v>
      </c>
      <c r="F44" s="169"/>
      <c r="G44" s="118" t="s">
        <v>12</v>
      </c>
    </row>
    <row r="45" spans="2:7" ht="30" hidden="1" outlineLevel="1" x14ac:dyDescent="0.35">
      <c r="B45" s="639"/>
      <c r="C45" s="208" t="s">
        <v>5594</v>
      </c>
      <c r="D45" s="169"/>
      <c r="E45" s="159" t="str">
        <f>IF('Phase 2 IAQ Assessment'!G45="[Select Dropdown]","INCOMPLETE",'Phase 2 IAQ Assessment'!G45)</f>
        <v>INCOMPLETE</v>
      </c>
      <c r="F45" s="169"/>
      <c r="G45" s="355" t="s">
        <v>12</v>
      </c>
    </row>
    <row r="46" spans="2:7" ht="45.6" hidden="1" outlineLevel="1" thickBot="1" x14ac:dyDescent="0.4">
      <c r="B46" s="639"/>
      <c r="C46" s="208" t="s">
        <v>5595</v>
      </c>
      <c r="D46" s="169"/>
      <c r="E46" s="159" t="str">
        <f>IF('Phase 2 IAQ Assessment'!G46="[Select Dropdown]","INCOMPLETE",'Phase 2 IAQ Assessment'!G46)</f>
        <v>INCOMPLETE</v>
      </c>
      <c r="F46" s="169"/>
      <c r="G46" s="354" t="s">
        <v>12</v>
      </c>
    </row>
    <row r="47" spans="2:7" ht="50.4" collapsed="1" thickBot="1" x14ac:dyDescent="0.4">
      <c r="B47" s="621" t="s">
        <v>5540</v>
      </c>
      <c r="C47" s="622"/>
      <c r="D47" s="150" t="s">
        <v>5386</v>
      </c>
      <c r="E47" s="135" t="s">
        <v>5344</v>
      </c>
      <c r="F47" s="150" t="s">
        <v>5387</v>
      </c>
      <c r="G47" s="135" t="s">
        <v>5345</v>
      </c>
    </row>
    <row r="48" spans="2:7" ht="60" hidden="1" outlineLevel="1" x14ac:dyDescent="0.35">
      <c r="B48" s="553" t="s">
        <v>5322</v>
      </c>
      <c r="C48" s="208" t="s">
        <v>5596</v>
      </c>
      <c r="D48" s="169"/>
      <c r="E48" s="159" t="str">
        <f>IF('Phase 2 IAQ Assessment'!G48="[Select Dropdown]","INCOMPLETE",'Phase 2 IAQ Assessment'!G48)</f>
        <v>INCOMPLETE</v>
      </c>
      <c r="F48" s="169"/>
      <c r="G48" s="118" t="s">
        <v>12</v>
      </c>
    </row>
    <row r="49" spans="2:7" ht="45.6" hidden="1" outlineLevel="1" thickBot="1" x14ac:dyDescent="0.4">
      <c r="B49" s="548"/>
      <c r="C49" s="208" t="s">
        <v>5718</v>
      </c>
      <c r="D49" s="169"/>
      <c r="E49" s="159" t="str">
        <f>IF('Phase 2 IAQ Assessment'!G49="[Select Dropdown]","INCOMPLETE",'Phase 2 IAQ Assessment'!G49)</f>
        <v>INCOMPLETE</v>
      </c>
      <c r="F49" s="169"/>
      <c r="G49" s="354" t="s">
        <v>12</v>
      </c>
    </row>
    <row r="50" spans="2:7" ht="50.4" collapsed="1" thickBot="1" x14ac:dyDescent="0.4">
      <c r="B50" s="621" t="s">
        <v>5541</v>
      </c>
      <c r="C50" s="622"/>
      <c r="D50" s="150" t="s">
        <v>5386</v>
      </c>
      <c r="E50" s="135" t="s">
        <v>5344</v>
      </c>
      <c r="F50" s="150" t="s">
        <v>5387</v>
      </c>
      <c r="G50" s="135" t="s">
        <v>5345</v>
      </c>
    </row>
    <row r="51" spans="2:7" ht="60" hidden="1" outlineLevel="1" x14ac:dyDescent="0.35">
      <c r="B51" s="640" t="s">
        <v>5323</v>
      </c>
      <c r="C51" s="209" t="s">
        <v>5598</v>
      </c>
      <c r="D51" s="169"/>
      <c r="E51" s="159" t="str">
        <f>IF('Phase 2 IAQ Assessment'!G51="[Select Dropdown]","INCOMPLETE",'Phase 2 IAQ Assessment'!G51)</f>
        <v>INCOMPLETE</v>
      </c>
      <c r="F51" s="169"/>
      <c r="G51" s="118" t="s">
        <v>12</v>
      </c>
    </row>
    <row r="52" spans="2:7" ht="60" hidden="1" outlineLevel="1" x14ac:dyDescent="0.35">
      <c r="B52" s="639"/>
      <c r="C52" s="209" t="s">
        <v>5599</v>
      </c>
      <c r="D52" s="169"/>
      <c r="E52" s="159" t="str">
        <f>IF('Phase 2 IAQ Assessment'!G52="[Select Dropdown]","INCOMPLETE",'Phase 2 IAQ Assessment'!G52)</f>
        <v>INCOMPLETE</v>
      </c>
      <c r="F52" s="169"/>
      <c r="G52" s="355" t="s">
        <v>12</v>
      </c>
    </row>
    <row r="53" spans="2:7" ht="75.599999999999994" hidden="1" outlineLevel="1" thickBot="1" x14ac:dyDescent="0.4">
      <c r="B53" s="639"/>
      <c r="C53" s="208" t="s">
        <v>5600</v>
      </c>
      <c r="D53" s="169"/>
      <c r="E53" s="159" t="str">
        <f>IF('Phase 2 IAQ Assessment'!G53="[Select Dropdown]","INCOMPLETE",'Phase 2 IAQ Assessment'!G53)</f>
        <v>INCOMPLETE</v>
      </c>
      <c r="F53" s="169"/>
      <c r="G53" s="354" t="s">
        <v>12</v>
      </c>
    </row>
    <row r="54" spans="2:7" ht="50.4" collapsed="1" thickBot="1" x14ac:dyDescent="0.4">
      <c r="B54" s="621" t="s">
        <v>5563</v>
      </c>
      <c r="C54" s="622"/>
      <c r="D54" s="150" t="s">
        <v>5386</v>
      </c>
      <c r="E54" s="135" t="s">
        <v>5344</v>
      </c>
      <c r="F54" s="150" t="s">
        <v>5387</v>
      </c>
      <c r="G54" s="135" t="s">
        <v>5345</v>
      </c>
    </row>
    <row r="55" spans="2:7" ht="45.6" hidden="1" outlineLevel="1" thickBot="1" x14ac:dyDescent="0.4">
      <c r="B55" s="340" t="s">
        <v>5601</v>
      </c>
      <c r="C55" s="209" t="s">
        <v>5687</v>
      </c>
      <c r="D55" s="169"/>
      <c r="E55" s="159" t="str">
        <f>IF('Phase 2 IAQ Assessment'!G55="[Select Dropdown]","INCOMPLETE",'Phase 2 IAQ Assessment'!G55)</f>
        <v>INCOMPLETE</v>
      </c>
      <c r="F55" s="169"/>
      <c r="G55" s="118" t="s">
        <v>12</v>
      </c>
    </row>
    <row r="56" spans="2:7" ht="50.4" collapsed="1" thickBot="1" x14ac:dyDescent="0.4">
      <c r="B56" s="621" t="s">
        <v>5564</v>
      </c>
      <c r="C56" s="622"/>
      <c r="D56" s="150" t="s">
        <v>5386</v>
      </c>
      <c r="E56" s="135" t="s">
        <v>5344</v>
      </c>
      <c r="F56" s="150" t="s">
        <v>5387</v>
      </c>
      <c r="G56" s="135" t="s">
        <v>5345</v>
      </c>
    </row>
    <row r="57" spans="2:7" ht="60" hidden="1" outlineLevel="1" x14ac:dyDescent="0.35">
      <c r="B57" s="639" t="s">
        <v>5602</v>
      </c>
      <c r="C57" s="209" t="s">
        <v>5603</v>
      </c>
      <c r="D57" s="169"/>
      <c r="E57" s="159" t="str">
        <f>IF('Phase 2 IAQ Assessment'!G57="[Select Dropdown]","INCOMPLETE",'Phase 2 IAQ Assessment'!G57)</f>
        <v>INCOMPLETE</v>
      </c>
      <c r="F57" s="169"/>
      <c r="G57" s="118" t="s">
        <v>12</v>
      </c>
    </row>
    <row r="58" spans="2:7" ht="30" hidden="1" outlineLevel="1" x14ac:dyDescent="0.35">
      <c r="B58" s="639"/>
      <c r="C58" s="208" t="s">
        <v>5604</v>
      </c>
      <c r="D58" s="169"/>
      <c r="E58" s="159" t="str">
        <f>IF('Phase 2 IAQ Assessment'!G58="[Select Dropdown]","INCOMPLETE",'Phase 2 IAQ Assessment'!G58)</f>
        <v>INCOMPLETE</v>
      </c>
      <c r="F58" s="169"/>
      <c r="G58" s="355" t="s">
        <v>12</v>
      </c>
    </row>
    <row r="59" spans="2:7" ht="60" hidden="1" outlineLevel="1" x14ac:dyDescent="0.35">
      <c r="B59" s="639"/>
      <c r="C59" s="208" t="s">
        <v>5605</v>
      </c>
      <c r="D59" s="169"/>
      <c r="E59" s="159" t="str">
        <f>IF('Phase 2 IAQ Assessment'!G59="[Select Dropdown]","INCOMPLETE",'Phase 2 IAQ Assessment'!G59)</f>
        <v>INCOMPLETE</v>
      </c>
      <c r="F59" s="169"/>
      <c r="G59" s="355" t="s">
        <v>12</v>
      </c>
    </row>
    <row r="60" spans="2:7" ht="45.6" hidden="1" outlineLevel="1" thickBot="1" x14ac:dyDescent="0.4">
      <c r="B60" s="639"/>
      <c r="C60" s="208" t="s">
        <v>5606</v>
      </c>
      <c r="D60" s="169"/>
      <c r="E60" s="159" t="str">
        <f>IF('Phase 2 IAQ Assessment'!G60="[Select Dropdown]","INCOMPLETE",'Phase 2 IAQ Assessment'!G60)</f>
        <v>INCOMPLETE</v>
      </c>
      <c r="F60" s="169"/>
      <c r="G60" s="354" t="s">
        <v>12</v>
      </c>
    </row>
    <row r="61" spans="2:7" ht="50.4" collapsed="1" thickBot="1" x14ac:dyDescent="0.4">
      <c r="B61" s="621" t="s">
        <v>5565</v>
      </c>
      <c r="C61" s="622"/>
      <c r="D61" s="150" t="s">
        <v>5386</v>
      </c>
      <c r="E61" s="135" t="s">
        <v>5344</v>
      </c>
      <c r="F61" s="150" t="s">
        <v>5387</v>
      </c>
      <c r="G61" s="135" t="s">
        <v>5345</v>
      </c>
    </row>
    <row r="62" spans="2:7" ht="45" hidden="1" outlineLevel="1" x14ac:dyDescent="0.35">
      <c r="B62" s="553" t="s">
        <v>5608</v>
      </c>
      <c r="C62" s="208" t="s">
        <v>5607</v>
      </c>
      <c r="D62" s="169"/>
      <c r="E62" s="159" t="str">
        <f>IF('Phase 2 IAQ Assessment'!G62="[Select Dropdown]","INCOMPLETE",'Phase 2 IAQ Assessment'!G62)</f>
        <v>INCOMPLETE</v>
      </c>
      <c r="F62" s="169"/>
      <c r="G62" s="118" t="s">
        <v>12</v>
      </c>
    </row>
    <row r="63" spans="2:7" ht="60" hidden="1" outlineLevel="1" x14ac:dyDescent="0.35">
      <c r="B63" s="651"/>
      <c r="C63" s="208" t="s">
        <v>5609</v>
      </c>
      <c r="D63" s="169"/>
      <c r="E63" s="159" t="str">
        <f>IF('Phase 2 IAQ Assessment'!G63="[Select Dropdown]","INCOMPLETE",'Phase 2 IAQ Assessment'!G63)</f>
        <v>INCOMPLETE</v>
      </c>
      <c r="F63" s="169"/>
      <c r="G63" s="355" t="s">
        <v>12</v>
      </c>
    </row>
    <row r="64" spans="2:7" ht="45.6" hidden="1" outlineLevel="1" thickBot="1" x14ac:dyDescent="0.4">
      <c r="B64" s="548"/>
      <c r="C64" s="208" t="s">
        <v>5610</v>
      </c>
      <c r="D64" s="169"/>
      <c r="E64" s="159" t="str">
        <f>IF('Phase 2 IAQ Assessment'!G64="[Select Dropdown]","INCOMPLETE",'Phase 2 IAQ Assessment'!G64)</f>
        <v>INCOMPLETE</v>
      </c>
      <c r="F64" s="169"/>
      <c r="G64" s="354" t="s">
        <v>12</v>
      </c>
    </row>
    <row r="65" spans="2:7" ht="50.4" collapsed="1" thickBot="1" x14ac:dyDescent="0.4">
      <c r="B65" s="621" t="s">
        <v>5566</v>
      </c>
      <c r="C65" s="622"/>
      <c r="D65" s="150" t="s">
        <v>5386</v>
      </c>
      <c r="E65" s="135" t="s">
        <v>5344</v>
      </c>
      <c r="F65" s="150" t="s">
        <v>5387</v>
      </c>
      <c r="G65" s="135" t="s">
        <v>5345</v>
      </c>
    </row>
    <row r="66" spans="2:7" ht="60" hidden="1" outlineLevel="1" x14ac:dyDescent="0.35">
      <c r="B66" s="639" t="s">
        <v>5611</v>
      </c>
      <c r="C66" s="209" t="s">
        <v>5612</v>
      </c>
      <c r="D66" s="169"/>
      <c r="E66" s="159" t="str">
        <f>IF('Phase 2 IAQ Assessment'!G66="[Select Dropdown]","INCOMPLETE",'Phase 2 IAQ Assessment'!G66)</f>
        <v>INCOMPLETE</v>
      </c>
      <c r="F66" s="169"/>
      <c r="G66" s="118" t="s">
        <v>12</v>
      </c>
    </row>
    <row r="67" spans="2:7" ht="60" hidden="1" outlineLevel="1" x14ac:dyDescent="0.35">
      <c r="B67" s="639"/>
      <c r="C67" s="209" t="s">
        <v>5613</v>
      </c>
      <c r="D67" s="169"/>
      <c r="E67" s="159" t="str">
        <f>IF('Phase 2 IAQ Assessment'!G67="[Select Dropdown]","INCOMPLETE",'Phase 2 IAQ Assessment'!G67)</f>
        <v>INCOMPLETE</v>
      </c>
      <c r="F67" s="169"/>
      <c r="G67" s="355" t="s">
        <v>12</v>
      </c>
    </row>
    <row r="68" spans="2:7" ht="30" hidden="1" outlineLevel="1" x14ac:dyDescent="0.35">
      <c r="B68" s="639"/>
      <c r="C68" s="208" t="s">
        <v>5614</v>
      </c>
      <c r="D68" s="169"/>
      <c r="E68" s="159" t="str">
        <f>IF('Phase 2 IAQ Assessment'!G68="[Select Dropdown]","INCOMPLETE",'Phase 2 IAQ Assessment'!G68)</f>
        <v>INCOMPLETE</v>
      </c>
      <c r="F68" s="169"/>
      <c r="G68" s="355" t="s">
        <v>12</v>
      </c>
    </row>
    <row r="69" spans="2:7" ht="45" hidden="1" outlineLevel="1" x14ac:dyDescent="0.35">
      <c r="B69" s="639"/>
      <c r="C69" s="208" t="s">
        <v>5615</v>
      </c>
      <c r="D69" s="169"/>
      <c r="E69" s="159" t="str">
        <f>IF('Phase 2 IAQ Assessment'!G69="[Select Dropdown]","INCOMPLETE",'Phase 2 IAQ Assessment'!G69)</f>
        <v>INCOMPLETE</v>
      </c>
      <c r="F69" s="169"/>
      <c r="G69" s="355" t="s">
        <v>12</v>
      </c>
    </row>
    <row r="70" spans="2:7" ht="45" hidden="1" outlineLevel="1" x14ac:dyDescent="0.35">
      <c r="B70" s="639"/>
      <c r="C70" s="208" t="s">
        <v>5616</v>
      </c>
      <c r="D70" s="169"/>
      <c r="E70" s="159" t="str">
        <f>IF('Phase 2 IAQ Assessment'!G70="[Select Dropdown]","INCOMPLETE",'Phase 2 IAQ Assessment'!G70)</f>
        <v>INCOMPLETE</v>
      </c>
      <c r="F70" s="169"/>
      <c r="G70" s="355" t="s">
        <v>12</v>
      </c>
    </row>
    <row r="71" spans="2:7" ht="45.6" hidden="1" outlineLevel="1" thickBot="1" x14ac:dyDescent="0.4">
      <c r="B71" s="639"/>
      <c r="C71" s="208" t="s">
        <v>5617</v>
      </c>
      <c r="D71" s="169"/>
      <c r="E71" s="159" t="str">
        <f>IF('Phase 2 IAQ Assessment'!G71="[Select Dropdown]","INCOMPLETE",'Phase 2 IAQ Assessment'!G71)</f>
        <v>INCOMPLETE</v>
      </c>
      <c r="F71" s="169"/>
      <c r="G71" s="354" t="s">
        <v>12</v>
      </c>
    </row>
    <row r="72" spans="2:7" ht="50.4" collapsed="1" thickBot="1" x14ac:dyDescent="0.4">
      <c r="B72" s="621" t="s">
        <v>5567</v>
      </c>
      <c r="C72" s="622"/>
      <c r="D72" s="150" t="s">
        <v>5386</v>
      </c>
      <c r="E72" s="135" t="s">
        <v>5344</v>
      </c>
      <c r="F72" s="150" t="s">
        <v>5387</v>
      </c>
      <c r="G72" s="135" t="s">
        <v>5345</v>
      </c>
    </row>
    <row r="73" spans="2:7" ht="60" hidden="1" outlineLevel="1" x14ac:dyDescent="0.35">
      <c r="B73" s="639" t="s">
        <v>5618</v>
      </c>
      <c r="C73" s="209" t="s">
        <v>5619</v>
      </c>
      <c r="D73" s="169"/>
      <c r="E73" s="159" t="str">
        <f>IF('Phase 2 IAQ Assessment'!G73="[Select Dropdown]","INCOMPLETE",'Phase 2 IAQ Assessment'!G73)</f>
        <v>INCOMPLETE</v>
      </c>
      <c r="F73" s="169"/>
      <c r="G73" s="118" t="s">
        <v>12</v>
      </c>
    </row>
    <row r="74" spans="2:7" ht="45.6" hidden="1" outlineLevel="1" thickBot="1" x14ac:dyDescent="0.4">
      <c r="B74" s="639"/>
      <c r="C74" s="208" t="s">
        <v>5620</v>
      </c>
      <c r="D74" s="169"/>
      <c r="E74" s="159" t="str">
        <f>IF('Phase 2 IAQ Assessment'!G74="[Select Dropdown]","INCOMPLETE",'Phase 2 IAQ Assessment'!G74)</f>
        <v>INCOMPLETE</v>
      </c>
      <c r="F74" s="169"/>
      <c r="G74" s="354" t="s">
        <v>12</v>
      </c>
    </row>
    <row r="75" spans="2:7" ht="50.4" collapsed="1" thickBot="1" x14ac:dyDescent="0.4">
      <c r="B75" s="621" t="s">
        <v>5568</v>
      </c>
      <c r="C75" s="622"/>
      <c r="D75" s="150" t="s">
        <v>5386</v>
      </c>
      <c r="E75" s="135" t="s">
        <v>5344</v>
      </c>
      <c r="F75" s="150" t="s">
        <v>5387</v>
      </c>
      <c r="G75" s="135" t="s">
        <v>5345</v>
      </c>
    </row>
    <row r="76" spans="2:7" ht="60.6" hidden="1" outlineLevel="1" thickBot="1" x14ac:dyDescent="0.4">
      <c r="B76" s="639" t="s">
        <v>5324</v>
      </c>
      <c r="C76" s="209" t="s">
        <v>5621</v>
      </c>
      <c r="D76" s="169"/>
      <c r="E76" s="159" t="str">
        <f>IF('Phase 2 IAQ Assessment'!G76="[Select Dropdown]","INCOMPLETE",'Phase 2 IAQ Assessment'!G76)</f>
        <v>INCOMPLETE</v>
      </c>
      <c r="F76" s="169"/>
      <c r="G76" s="118" t="s">
        <v>12</v>
      </c>
    </row>
    <row r="77" spans="2:7" ht="45.6" hidden="1" outlineLevel="1" thickBot="1" x14ac:dyDescent="0.4">
      <c r="B77" s="639"/>
      <c r="C77" s="209" t="s">
        <v>5622</v>
      </c>
      <c r="D77" s="169"/>
      <c r="E77" s="159" t="str">
        <f>IF('Phase 2 IAQ Assessment'!G77="[Select Dropdown]","INCOMPLETE",'Phase 2 IAQ Assessment'!G77)</f>
        <v>INCOMPLETE</v>
      </c>
      <c r="F77" s="169"/>
      <c r="G77" s="118" t="s">
        <v>12</v>
      </c>
    </row>
    <row r="78" spans="2:7" ht="45.6" hidden="1" outlineLevel="1" thickBot="1" x14ac:dyDescent="0.4">
      <c r="B78" s="639"/>
      <c r="C78" s="208" t="s">
        <v>5623</v>
      </c>
      <c r="D78" s="245"/>
      <c r="E78" s="159" t="str">
        <f>IF('Phase 2 IAQ Assessment'!G78="[Select Dropdown]","INCOMPLETE",'Phase 2 IAQ Assessment'!G78)</f>
        <v>INCOMPLETE</v>
      </c>
      <c r="F78" s="246"/>
      <c r="G78" s="118" t="s">
        <v>12</v>
      </c>
    </row>
    <row r="79" spans="2:7" ht="88.2" customHeight="1" collapsed="1" thickBot="1" x14ac:dyDescent="0.4">
      <c r="B79" s="621" t="s">
        <v>5708</v>
      </c>
      <c r="C79" s="622"/>
      <c r="D79" s="150" t="s">
        <v>5386</v>
      </c>
      <c r="E79" s="135" t="s">
        <v>5344</v>
      </c>
      <c r="F79" s="150" t="s">
        <v>5387</v>
      </c>
      <c r="G79" s="135" t="s">
        <v>5345</v>
      </c>
    </row>
    <row r="80" spans="2:7" ht="75" hidden="1" outlineLevel="1" x14ac:dyDescent="0.35">
      <c r="B80" s="639" t="s">
        <v>5719</v>
      </c>
      <c r="C80" s="209" t="s">
        <v>5710</v>
      </c>
      <c r="D80" s="169"/>
      <c r="E80" s="159" t="str">
        <f>IF('Phase 2 IAQ Assessment'!G80="[Select Dropdown]","INCOMPLETE",'Phase 2 IAQ Assessment'!G80)</f>
        <v>INCOMPLETE</v>
      </c>
      <c r="F80" s="169"/>
      <c r="G80" s="118" t="s">
        <v>12</v>
      </c>
    </row>
    <row r="81" spans="2:7" ht="75" hidden="1" outlineLevel="1" x14ac:dyDescent="0.35">
      <c r="B81" s="639"/>
      <c r="C81" s="209" t="s">
        <v>5711</v>
      </c>
      <c r="D81" s="169"/>
      <c r="E81" s="159" t="str">
        <f>IF('Phase 2 IAQ Assessment'!G81="[Select Dropdown]","INCOMPLETE",'Phase 2 IAQ Assessment'!G81)</f>
        <v>INCOMPLETE</v>
      </c>
      <c r="F81" s="169"/>
      <c r="G81" s="355" t="s">
        <v>12</v>
      </c>
    </row>
    <row r="82" spans="2:7" ht="90" hidden="1" outlineLevel="1" x14ac:dyDescent="0.35">
      <c r="B82" s="639"/>
      <c r="C82" s="209" t="s">
        <v>5715</v>
      </c>
      <c r="D82" s="169"/>
      <c r="E82" s="159" t="str">
        <f>IF('Phase 2 IAQ Assessment'!G82="[Select Dropdown]","INCOMPLETE",'Phase 2 IAQ Assessment'!G82)</f>
        <v>INCOMPLETE</v>
      </c>
      <c r="F82" s="169"/>
      <c r="G82" s="355" t="s">
        <v>12</v>
      </c>
    </row>
    <row r="83" spans="2:7" ht="45.6" hidden="1" outlineLevel="1" thickBot="1" x14ac:dyDescent="0.4">
      <c r="B83" s="639"/>
      <c r="C83" s="209" t="s">
        <v>5712</v>
      </c>
      <c r="D83" s="169"/>
      <c r="E83" s="159" t="str">
        <f>IF('Phase 2 IAQ Assessment'!G83="[Select Dropdown]","INCOMPLETE",'Phase 2 IAQ Assessment'!G83)</f>
        <v>INCOMPLETE</v>
      </c>
      <c r="F83" s="169"/>
      <c r="G83" s="354" t="s">
        <v>12</v>
      </c>
    </row>
    <row r="84" spans="2:7" ht="50.4" collapsed="1" thickBot="1" x14ac:dyDescent="0.4">
      <c r="B84" s="621" t="s">
        <v>5569</v>
      </c>
      <c r="C84" s="622"/>
      <c r="D84" s="150" t="s">
        <v>5386</v>
      </c>
      <c r="E84" s="135" t="s">
        <v>5344</v>
      </c>
      <c r="F84" s="150" t="s">
        <v>5387</v>
      </c>
      <c r="G84" s="135" t="s">
        <v>5345</v>
      </c>
    </row>
    <row r="85" spans="2:7" ht="75" hidden="1" outlineLevel="1" x14ac:dyDescent="0.35">
      <c r="B85" s="639" t="s">
        <v>5628</v>
      </c>
      <c r="C85" s="209" t="s">
        <v>5629</v>
      </c>
      <c r="D85" s="169"/>
      <c r="E85" s="159" t="str">
        <f>IF('Phase 2 IAQ Assessment'!G85="[Select Dropdown]","INCOMPLETE",'Phase 2 IAQ Assessment'!G85)</f>
        <v>INCOMPLETE</v>
      </c>
      <c r="F85" s="169"/>
      <c r="G85" s="118" t="s">
        <v>12</v>
      </c>
    </row>
    <row r="86" spans="2:7" ht="60" hidden="1" outlineLevel="1" x14ac:dyDescent="0.35">
      <c r="B86" s="639"/>
      <c r="C86" s="209" t="s">
        <v>5630</v>
      </c>
      <c r="D86" s="169"/>
      <c r="E86" s="159" t="str">
        <f>IF('Phase 2 IAQ Assessment'!G86="[Select Dropdown]","INCOMPLETE",'Phase 2 IAQ Assessment'!G86)</f>
        <v>INCOMPLETE</v>
      </c>
      <c r="F86" s="169"/>
      <c r="G86" s="355" t="s">
        <v>12</v>
      </c>
    </row>
    <row r="87" spans="2:7" ht="75" hidden="1" outlineLevel="1" x14ac:dyDescent="0.35">
      <c r="B87" s="639"/>
      <c r="C87" s="209" t="s">
        <v>5631</v>
      </c>
      <c r="D87" s="169"/>
      <c r="E87" s="159" t="str">
        <f>IF('Phase 2 IAQ Assessment'!G87="[Select Dropdown]","INCOMPLETE",'Phase 2 IAQ Assessment'!G87)</f>
        <v>INCOMPLETE</v>
      </c>
      <c r="F87" s="169"/>
      <c r="G87" s="354" t="s">
        <v>12</v>
      </c>
    </row>
    <row r="88" spans="2:7" ht="45.6" hidden="1" outlineLevel="1" thickBot="1" x14ac:dyDescent="0.4">
      <c r="B88" s="639"/>
      <c r="C88" s="209" t="s">
        <v>5632</v>
      </c>
      <c r="D88" s="169"/>
      <c r="E88" s="159" t="str">
        <f>IF('Phase 2 IAQ Assessment'!G88="[Select Dropdown]","INCOMPLETE",'Phase 2 IAQ Assessment'!G88)</f>
        <v>INCOMPLETE</v>
      </c>
      <c r="F88" s="169"/>
      <c r="G88" s="354" t="s">
        <v>12</v>
      </c>
    </row>
    <row r="89" spans="2:7" ht="50.4" collapsed="1" thickBot="1" x14ac:dyDescent="0.4">
      <c r="B89" s="621" t="s">
        <v>5570</v>
      </c>
      <c r="C89" s="622"/>
      <c r="D89" s="150" t="s">
        <v>5386</v>
      </c>
      <c r="E89" s="135" t="s">
        <v>5344</v>
      </c>
      <c r="F89" s="150" t="s">
        <v>5387</v>
      </c>
      <c r="G89" s="135" t="s">
        <v>5345</v>
      </c>
    </row>
    <row r="90" spans="2:7" ht="45" hidden="1" outlineLevel="1" x14ac:dyDescent="0.35">
      <c r="B90" s="639" t="s">
        <v>5633</v>
      </c>
      <c r="C90" s="209" t="s">
        <v>5634</v>
      </c>
      <c r="D90" s="169"/>
      <c r="E90" s="159" t="str">
        <f>IF('Phase 2 IAQ Assessment'!G90="[Select Dropdown]","INCOMPLETE",'Phase 2 IAQ Assessment'!G90)</f>
        <v>INCOMPLETE</v>
      </c>
      <c r="F90" s="169"/>
      <c r="G90" s="118" t="s">
        <v>12</v>
      </c>
    </row>
    <row r="91" spans="2:7" ht="60" hidden="1" outlineLevel="1" x14ac:dyDescent="0.35">
      <c r="B91" s="639"/>
      <c r="C91" s="209" t="s">
        <v>5635</v>
      </c>
      <c r="D91" s="169"/>
      <c r="E91" s="159" t="str">
        <f>IF('Phase 2 IAQ Assessment'!G91="[Select Dropdown]","INCOMPLETE",'Phase 2 IAQ Assessment'!G91)</f>
        <v>INCOMPLETE</v>
      </c>
      <c r="F91" s="169"/>
      <c r="G91" s="355" t="s">
        <v>12</v>
      </c>
    </row>
    <row r="92" spans="2:7" ht="30" hidden="1" outlineLevel="1" x14ac:dyDescent="0.35">
      <c r="B92" s="639"/>
      <c r="C92" s="209" t="s">
        <v>5636</v>
      </c>
      <c r="D92" s="169"/>
      <c r="E92" s="159" t="str">
        <f>IF('Phase 2 IAQ Assessment'!G92="[Select Dropdown]","INCOMPLETE",'Phase 2 IAQ Assessment'!G92)</f>
        <v>INCOMPLETE</v>
      </c>
      <c r="F92" s="169"/>
      <c r="G92" s="355" t="s">
        <v>12</v>
      </c>
    </row>
    <row r="93" spans="2:7" ht="75" hidden="1" outlineLevel="1" x14ac:dyDescent="0.35">
      <c r="B93" s="639"/>
      <c r="C93" s="209" t="s">
        <v>5637</v>
      </c>
      <c r="D93" s="169"/>
      <c r="E93" s="159" t="str">
        <f>IF('Phase 2 IAQ Assessment'!G93="[Select Dropdown]","INCOMPLETE",'Phase 2 IAQ Assessment'!G93)</f>
        <v>INCOMPLETE</v>
      </c>
      <c r="F93" s="169"/>
      <c r="G93" s="355" t="s">
        <v>12</v>
      </c>
    </row>
    <row r="94" spans="2:7" ht="30.6" hidden="1" outlineLevel="1" thickBot="1" x14ac:dyDescent="0.4">
      <c r="B94" s="639"/>
      <c r="C94" s="209" t="s">
        <v>5638</v>
      </c>
      <c r="D94" s="169"/>
      <c r="E94" s="159" t="str">
        <f>IF('Phase 2 IAQ Assessment'!G94="[Select Dropdown]","INCOMPLETE",'Phase 2 IAQ Assessment'!G94)</f>
        <v>INCOMPLETE</v>
      </c>
      <c r="F94" s="169"/>
      <c r="G94" s="354" t="s">
        <v>12</v>
      </c>
    </row>
    <row r="95" spans="2:7" ht="50.4" collapsed="1" thickBot="1" x14ac:dyDescent="0.4">
      <c r="B95" s="621" t="s">
        <v>5571</v>
      </c>
      <c r="C95" s="622"/>
      <c r="D95" s="150" t="s">
        <v>5386</v>
      </c>
      <c r="E95" s="135" t="s">
        <v>5344</v>
      </c>
      <c r="F95" s="150" t="s">
        <v>5387</v>
      </c>
      <c r="G95" s="135" t="s">
        <v>5345</v>
      </c>
    </row>
    <row r="96" spans="2:7" ht="30" hidden="1" outlineLevel="1" x14ac:dyDescent="0.35">
      <c r="B96" s="639" t="s">
        <v>5639</v>
      </c>
      <c r="C96" s="209" t="s">
        <v>5640</v>
      </c>
      <c r="D96" s="169"/>
      <c r="E96" s="159" t="str">
        <f>IF('Phase 2 IAQ Assessment'!G96="[Select Dropdown]","INCOMPLETE",'Phase 2 IAQ Assessment'!G96)</f>
        <v>INCOMPLETE</v>
      </c>
      <c r="F96" s="169"/>
      <c r="G96" s="118" t="s">
        <v>12</v>
      </c>
    </row>
    <row r="97" spans="2:7" ht="30" hidden="1" outlineLevel="1" x14ac:dyDescent="0.35">
      <c r="B97" s="639"/>
      <c r="C97" s="209" t="s">
        <v>5641</v>
      </c>
      <c r="D97" s="169"/>
      <c r="E97" s="159" t="str">
        <f>IF('Phase 2 IAQ Assessment'!G97="[Select Dropdown]","INCOMPLETE",'Phase 2 IAQ Assessment'!G97)</f>
        <v>INCOMPLETE</v>
      </c>
      <c r="F97" s="169"/>
      <c r="G97" s="355" t="s">
        <v>12</v>
      </c>
    </row>
    <row r="98" spans="2:7" ht="45" hidden="1" outlineLevel="1" x14ac:dyDescent="0.35">
      <c r="B98" s="639"/>
      <c r="C98" s="209" t="s">
        <v>5642</v>
      </c>
      <c r="D98" s="169"/>
      <c r="E98" s="159" t="str">
        <f>IF('Phase 2 IAQ Assessment'!G98="[Select Dropdown]","INCOMPLETE",'Phase 2 IAQ Assessment'!G98)</f>
        <v>INCOMPLETE</v>
      </c>
      <c r="F98" s="169"/>
      <c r="G98" s="355" t="s">
        <v>12</v>
      </c>
    </row>
    <row r="99" spans="2:7" ht="45" hidden="1" outlineLevel="1" x14ac:dyDescent="0.35">
      <c r="B99" s="639"/>
      <c r="C99" s="209" t="s">
        <v>5643</v>
      </c>
      <c r="D99" s="169"/>
      <c r="E99" s="159" t="str">
        <f>IF('Phase 2 IAQ Assessment'!G99="[Select Dropdown]","INCOMPLETE",'Phase 2 IAQ Assessment'!G99)</f>
        <v>INCOMPLETE</v>
      </c>
      <c r="F99" s="169"/>
      <c r="G99" s="355" t="s">
        <v>12</v>
      </c>
    </row>
    <row r="100" spans="2:7" ht="45" hidden="1" outlineLevel="1" x14ac:dyDescent="0.35">
      <c r="B100" s="639"/>
      <c r="C100" s="209" t="s">
        <v>5644</v>
      </c>
      <c r="D100" s="169"/>
      <c r="E100" s="159" t="str">
        <f>IF('Phase 2 IAQ Assessment'!G100="[Select Dropdown]","INCOMPLETE",'Phase 2 IAQ Assessment'!G100)</f>
        <v>INCOMPLETE</v>
      </c>
      <c r="F100" s="169"/>
      <c r="G100" s="355" t="s">
        <v>12</v>
      </c>
    </row>
    <row r="101" spans="2:7" ht="45.6" hidden="1" outlineLevel="1" thickBot="1" x14ac:dyDescent="0.4">
      <c r="B101" s="639"/>
      <c r="C101" s="209" t="s">
        <v>5645</v>
      </c>
      <c r="D101" s="169"/>
      <c r="E101" s="159" t="str">
        <f>IF('Phase 2 IAQ Assessment'!G101="[Select Dropdown]","INCOMPLETE",'Phase 2 IAQ Assessment'!G101)</f>
        <v>INCOMPLETE</v>
      </c>
      <c r="F101" s="169"/>
      <c r="G101" s="354" t="s">
        <v>12</v>
      </c>
    </row>
    <row r="102" spans="2:7" ht="50.4" collapsed="1" thickBot="1" x14ac:dyDescent="0.4">
      <c r="B102" s="621" t="s">
        <v>5572</v>
      </c>
      <c r="C102" s="622"/>
      <c r="D102" s="150" t="s">
        <v>5386</v>
      </c>
      <c r="E102" s="135" t="s">
        <v>5344</v>
      </c>
      <c r="F102" s="150" t="s">
        <v>5387</v>
      </c>
      <c r="G102" s="135" t="s">
        <v>5345</v>
      </c>
    </row>
    <row r="103" spans="2:7" ht="45" hidden="1" outlineLevel="1" x14ac:dyDescent="0.35">
      <c r="B103" s="639" t="s">
        <v>5646</v>
      </c>
      <c r="C103" s="209" t="s">
        <v>5647</v>
      </c>
      <c r="D103" s="169"/>
      <c r="E103" s="159" t="str">
        <f>IF('Phase 2 IAQ Assessment'!G103="[Select Dropdown]","INCOMPLETE",'Phase 2 IAQ Assessment'!G103)</f>
        <v>INCOMPLETE</v>
      </c>
      <c r="F103" s="169"/>
      <c r="G103" s="118" t="s">
        <v>12</v>
      </c>
    </row>
    <row r="104" spans="2:7" ht="45" hidden="1" outlineLevel="1" x14ac:dyDescent="0.35">
      <c r="B104" s="639"/>
      <c r="C104" s="209" t="s">
        <v>5648</v>
      </c>
      <c r="D104" s="169"/>
      <c r="E104" s="159" t="str">
        <f>IF('Phase 2 IAQ Assessment'!G104="[Select Dropdown]","INCOMPLETE",'Phase 2 IAQ Assessment'!G104)</f>
        <v>INCOMPLETE</v>
      </c>
      <c r="F104" s="169"/>
      <c r="G104" s="355" t="s">
        <v>12</v>
      </c>
    </row>
    <row r="105" spans="2:7" ht="45.6" hidden="1" outlineLevel="1" thickBot="1" x14ac:dyDescent="0.4">
      <c r="B105" s="639"/>
      <c r="C105" s="209" t="s">
        <v>5649</v>
      </c>
      <c r="D105" s="169"/>
      <c r="E105" s="159" t="str">
        <f>IF('Phase 2 IAQ Assessment'!G105="[Select Dropdown]","INCOMPLETE",'Phase 2 IAQ Assessment'!G105)</f>
        <v>INCOMPLETE</v>
      </c>
      <c r="F105" s="169"/>
      <c r="G105" s="354" t="s">
        <v>12</v>
      </c>
    </row>
    <row r="106" spans="2:7" ht="50.4" collapsed="1" thickBot="1" x14ac:dyDescent="0.4">
      <c r="B106" s="621" t="s">
        <v>5573</v>
      </c>
      <c r="C106" s="622"/>
      <c r="D106" s="150" t="s">
        <v>5386</v>
      </c>
      <c r="E106" s="135" t="s">
        <v>5344</v>
      </c>
      <c r="F106" s="150" t="s">
        <v>5387</v>
      </c>
      <c r="G106" s="135" t="s">
        <v>5345</v>
      </c>
    </row>
    <row r="107" spans="2:7" ht="30.6" hidden="1" outlineLevel="1" thickBot="1" x14ac:dyDescent="0.4">
      <c r="B107" s="341" t="s">
        <v>5334</v>
      </c>
      <c r="C107" s="211" t="s">
        <v>5691</v>
      </c>
      <c r="D107" s="169"/>
      <c r="E107" s="159" t="str">
        <f>IF('Phase 2 IAQ Assessment'!G107="[Select Dropdown]","INCOMPLETE",'Phase 2 IAQ Assessment'!G107)</f>
        <v>INCOMPLETE</v>
      </c>
      <c r="F107" s="169"/>
      <c r="G107" s="118" t="s">
        <v>12</v>
      </c>
    </row>
  </sheetData>
  <mergeCells count="47">
    <mergeCell ref="B75:C75"/>
    <mergeCell ref="B65:C65"/>
    <mergeCell ref="B66:B71"/>
    <mergeCell ref="B72:C72"/>
    <mergeCell ref="B73:B74"/>
    <mergeCell ref="B2:G2"/>
    <mergeCell ref="B13:C13"/>
    <mergeCell ref="B3:C3"/>
    <mergeCell ref="D3:G3"/>
    <mergeCell ref="B4:C10"/>
    <mergeCell ref="B11:C11"/>
    <mergeCell ref="B61:C61"/>
    <mergeCell ref="B62:B64"/>
    <mergeCell ref="B33:B34"/>
    <mergeCell ref="B35:C35"/>
    <mergeCell ref="B36:B39"/>
    <mergeCell ref="B40:C40"/>
    <mergeCell ref="B41:B42"/>
    <mergeCell ref="B43:C43"/>
    <mergeCell ref="B44:B46"/>
    <mergeCell ref="B26:C26"/>
    <mergeCell ref="B27:B31"/>
    <mergeCell ref="B32:C32"/>
    <mergeCell ref="B56:C56"/>
    <mergeCell ref="B57:B60"/>
    <mergeCell ref="B47:C47"/>
    <mergeCell ref="B48:B49"/>
    <mergeCell ref="B50:C50"/>
    <mergeCell ref="B51:B53"/>
    <mergeCell ref="B54:C54"/>
    <mergeCell ref="B14:B17"/>
    <mergeCell ref="B18:C18"/>
    <mergeCell ref="B19:B21"/>
    <mergeCell ref="B22:C22"/>
    <mergeCell ref="B23:B25"/>
    <mergeCell ref="B76:B78"/>
    <mergeCell ref="B79:C79"/>
    <mergeCell ref="B80:B83"/>
    <mergeCell ref="B84:C84"/>
    <mergeCell ref="B102:C102"/>
    <mergeCell ref="B103:B105"/>
    <mergeCell ref="B106:C106"/>
    <mergeCell ref="B85:B88"/>
    <mergeCell ref="B89:C89"/>
    <mergeCell ref="B90:B94"/>
    <mergeCell ref="B95:C95"/>
    <mergeCell ref="B96:B101"/>
  </mergeCells>
  <conditionalFormatting sqref="C12 C14:C17 C19:C21 C23:C25 C27:C31 C33:C34 C36:C39 C41:C42 C44:C46">
    <cfRule type="containsText" dxfId="150" priority="121" operator="containsText" text="delete this row">
      <formula>NOT(ISERROR(SEARCH("delete this row",C12)))</formula>
    </cfRule>
  </conditionalFormatting>
  <conditionalFormatting sqref="D11 F11">
    <cfRule type="containsText" dxfId="149" priority="234" operator="containsText" text="[Select Dropdown]">
      <formula>NOT(ISERROR(SEARCH("[Select Dropdown]",D11)))</formula>
    </cfRule>
    <cfRule type="containsText" dxfId="148" priority="233" operator="containsText" text="delete this row">
      <formula>NOT(ISERROR(SEARCH("delete this row",D11)))</formula>
    </cfRule>
  </conditionalFormatting>
  <conditionalFormatting sqref="D13">
    <cfRule type="containsText" dxfId="147" priority="96" operator="containsText" text="[Select Dropdown]">
      <formula>NOT(ISERROR(SEARCH("[Select Dropdown]",D13)))</formula>
    </cfRule>
    <cfRule type="containsText" dxfId="146" priority="95" operator="containsText" text="delete this row">
      <formula>NOT(ISERROR(SEARCH("delete this row",D13)))</formula>
    </cfRule>
  </conditionalFormatting>
  <conditionalFormatting sqref="D18">
    <cfRule type="containsText" dxfId="145" priority="94" operator="containsText" text="[Select Dropdown]">
      <formula>NOT(ISERROR(SEARCH("[Select Dropdown]",D18)))</formula>
    </cfRule>
    <cfRule type="containsText" dxfId="144" priority="93" operator="containsText" text="delete this row">
      <formula>NOT(ISERROR(SEARCH("delete this row",D18)))</formula>
    </cfRule>
  </conditionalFormatting>
  <conditionalFormatting sqref="D22">
    <cfRule type="containsText" dxfId="143" priority="92" operator="containsText" text="[Select Dropdown]">
      <formula>NOT(ISERROR(SEARCH("[Select Dropdown]",D22)))</formula>
    </cfRule>
    <cfRule type="containsText" dxfId="142" priority="91" operator="containsText" text="delete this row">
      <formula>NOT(ISERROR(SEARCH("delete this row",D22)))</formula>
    </cfRule>
  </conditionalFormatting>
  <conditionalFormatting sqref="D26">
    <cfRule type="containsText" dxfId="141" priority="90" operator="containsText" text="[Select Dropdown]">
      <formula>NOT(ISERROR(SEARCH("[Select Dropdown]",D26)))</formula>
    </cfRule>
    <cfRule type="containsText" dxfId="140" priority="89" operator="containsText" text="delete this row">
      <formula>NOT(ISERROR(SEARCH("delete this row",D26)))</formula>
    </cfRule>
  </conditionalFormatting>
  <conditionalFormatting sqref="D32">
    <cfRule type="containsText" dxfId="139" priority="88" operator="containsText" text="[Select Dropdown]">
      <formula>NOT(ISERROR(SEARCH("[Select Dropdown]",D32)))</formula>
    </cfRule>
    <cfRule type="containsText" dxfId="138" priority="87" operator="containsText" text="delete this row">
      <formula>NOT(ISERROR(SEARCH("delete this row",D32)))</formula>
    </cfRule>
  </conditionalFormatting>
  <conditionalFormatting sqref="D35">
    <cfRule type="containsText" dxfId="137" priority="86" operator="containsText" text="[Select Dropdown]">
      <formula>NOT(ISERROR(SEARCH("[Select Dropdown]",D35)))</formula>
    </cfRule>
    <cfRule type="containsText" dxfId="136" priority="85" operator="containsText" text="delete this row">
      <formula>NOT(ISERROR(SEARCH("delete this row",D35)))</formula>
    </cfRule>
  </conditionalFormatting>
  <conditionalFormatting sqref="D40">
    <cfRule type="containsText" dxfId="135" priority="84" operator="containsText" text="[Select Dropdown]">
      <formula>NOT(ISERROR(SEARCH("[Select Dropdown]",D40)))</formula>
    </cfRule>
    <cfRule type="containsText" dxfId="134" priority="83" operator="containsText" text="delete this row">
      <formula>NOT(ISERROR(SEARCH("delete this row",D40)))</formula>
    </cfRule>
  </conditionalFormatting>
  <conditionalFormatting sqref="D43">
    <cfRule type="containsText" dxfId="133" priority="82" operator="containsText" text="[Select Dropdown]">
      <formula>NOT(ISERROR(SEARCH("[Select Dropdown]",D43)))</formula>
    </cfRule>
    <cfRule type="containsText" dxfId="132" priority="81" operator="containsText" text="delete this row">
      <formula>NOT(ISERROR(SEARCH("delete this row",D43)))</formula>
    </cfRule>
  </conditionalFormatting>
  <conditionalFormatting sqref="D47">
    <cfRule type="containsText" dxfId="131" priority="79" operator="containsText" text="delete this row">
      <formula>NOT(ISERROR(SEARCH("delete this row",D47)))</formula>
    </cfRule>
    <cfRule type="containsText" dxfId="130" priority="80" operator="containsText" text="[Select Dropdown]">
      <formula>NOT(ISERROR(SEARCH("[Select Dropdown]",D47)))</formula>
    </cfRule>
  </conditionalFormatting>
  <conditionalFormatting sqref="D50">
    <cfRule type="containsText" dxfId="129" priority="77" operator="containsText" text="delete this row">
      <formula>NOT(ISERROR(SEARCH("delete this row",D50)))</formula>
    </cfRule>
    <cfRule type="containsText" dxfId="128" priority="78" operator="containsText" text="[Select Dropdown]">
      <formula>NOT(ISERROR(SEARCH("[Select Dropdown]",D50)))</formula>
    </cfRule>
  </conditionalFormatting>
  <conditionalFormatting sqref="D54">
    <cfRule type="containsText" dxfId="127" priority="75" operator="containsText" text="delete this row">
      <formula>NOT(ISERROR(SEARCH("delete this row",D54)))</formula>
    </cfRule>
    <cfRule type="containsText" dxfId="126" priority="76" operator="containsText" text="[Select Dropdown]">
      <formula>NOT(ISERROR(SEARCH("[Select Dropdown]",D54)))</formula>
    </cfRule>
  </conditionalFormatting>
  <conditionalFormatting sqref="D56">
    <cfRule type="containsText" dxfId="125" priority="73" operator="containsText" text="delete this row">
      <formula>NOT(ISERROR(SEARCH("delete this row",D56)))</formula>
    </cfRule>
    <cfRule type="containsText" dxfId="124" priority="74" operator="containsText" text="[Select Dropdown]">
      <formula>NOT(ISERROR(SEARCH("[Select Dropdown]",D56)))</formula>
    </cfRule>
  </conditionalFormatting>
  <conditionalFormatting sqref="D61">
    <cfRule type="containsText" dxfId="123" priority="71" operator="containsText" text="delete this row">
      <formula>NOT(ISERROR(SEARCH("delete this row",D61)))</formula>
    </cfRule>
    <cfRule type="containsText" dxfId="122" priority="72" operator="containsText" text="[Select Dropdown]">
      <formula>NOT(ISERROR(SEARCH("[Select Dropdown]",D61)))</formula>
    </cfRule>
  </conditionalFormatting>
  <conditionalFormatting sqref="D65">
    <cfRule type="containsText" dxfId="121" priority="70" operator="containsText" text="[Select Dropdown]">
      <formula>NOT(ISERROR(SEARCH("[Select Dropdown]",D65)))</formula>
    </cfRule>
    <cfRule type="containsText" dxfId="120" priority="69" operator="containsText" text="delete this row">
      <formula>NOT(ISERROR(SEARCH("delete this row",D65)))</formula>
    </cfRule>
  </conditionalFormatting>
  <conditionalFormatting sqref="D72">
    <cfRule type="containsText" dxfId="119" priority="68" operator="containsText" text="[Select Dropdown]">
      <formula>NOT(ISERROR(SEARCH("[Select Dropdown]",D72)))</formula>
    </cfRule>
    <cfRule type="containsText" dxfId="118" priority="67" operator="containsText" text="delete this row">
      <formula>NOT(ISERROR(SEARCH("delete this row",D72)))</formula>
    </cfRule>
  </conditionalFormatting>
  <conditionalFormatting sqref="D75">
    <cfRule type="containsText" dxfId="117" priority="65" operator="containsText" text="delete this row">
      <formula>NOT(ISERROR(SEARCH("delete this row",D75)))</formula>
    </cfRule>
    <cfRule type="containsText" dxfId="116" priority="66" operator="containsText" text="[Select Dropdown]">
      <formula>NOT(ISERROR(SEARCH("[Select Dropdown]",D75)))</formula>
    </cfRule>
  </conditionalFormatting>
  <conditionalFormatting sqref="D79">
    <cfRule type="containsText" dxfId="115" priority="61" operator="containsText" text="delete this row">
      <formula>NOT(ISERROR(SEARCH("delete this row",D79)))</formula>
    </cfRule>
    <cfRule type="containsText" dxfId="114" priority="62" operator="containsText" text="[Select Dropdown]">
      <formula>NOT(ISERROR(SEARCH("[Select Dropdown]",D79)))</formula>
    </cfRule>
  </conditionalFormatting>
  <conditionalFormatting sqref="D84">
    <cfRule type="containsText" dxfId="113" priority="57" operator="containsText" text="delete this row">
      <formula>NOT(ISERROR(SEARCH("delete this row",D84)))</formula>
    </cfRule>
    <cfRule type="containsText" dxfId="112" priority="58" operator="containsText" text="[Select Dropdown]">
      <formula>NOT(ISERROR(SEARCH("[Select Dropdown]",D84)))</formula>
    </cfRule>
  </conditionalFormatting>
  <conditionalFormatting sqref="D89">
    <cfRule type="containsText" dxfId="111" priority="56" operator="containsText" text="[Select Dropdown]">
      <formula>NOT(ISERROR(SEARCH("[Select Dropdown]",D89)))</formula>
    </cfRule>
    <cfRule type="containsText" dxfId="110" priority="55" operator="containsText" text="delete this row">
      <formula>NOT(ISERROR(SEARCH("delete this row",D89)))</formula>
    </cfRule>
  </conditionalFormatting>
  <conditionalFormatting sqref="D95">
    <cfRule type="containsText" dxfId="109" priority="53" operator="containsText" text="delete this row">
      <formula>NOT(ISERROR(SEARCH("delete this row",D95)))</formula>
    </cfRule>
    <cfRule type="containsText" dxfId="108" priority="54" operator="containsText" text="[Select Dropdown]">
      <formula>NOT(ISERROR(SEARCH("[Select Dropdown]",D95)))</formula>
    </cfRule>
  </conditionalFormatting>
  <conditionalFormatting sqref="D102">
    <cfRule type="containsText" dxfId="107" priority="51" operator="containsText" text="delete this row">
      <formula>NOT(ISERROR(SEARCH("delete this row",D102)))</formula>
    </cfRule>
    <cfRule type="containsText" dxfId="106" priority="52" operator="containsText" text="[Select Dropdown]">
      <formula>NOT(ISERROR(SEARCH("[Select Dropdown]",D102)))</formula>
    </cfRule>
  </conditionalFormatting>
  <conditionalFormatting sqref="D106">
    <cfRule type="containsText" dxfId="105" priority="49" operator="containsText" text="delete this row">
      <formula>NOT(ISERROR(SEARCH("delete this row",D106)))</formula>
    </cfRule>
    <cfRule type="containsText" dxfId="104" priority="50" operator="containsText" text="[Select Dropdown]">
      <formula>NOT(ISERROR(SEARCH("[Select Dropdown]",D106)))</formula>
    </cfRule>
  </conditionalFormatting>
  <conditionalFormatting sqref="D1:E1 D3 D108:E292">
    <cfRule type="containsText" dxfId="103" priority="236" operator="containsText" text="delete this row">
      <formula>NOT(ISERROR(SEARCH("delete this row",D1)))</formula>
    </cfRule>
  </conditionalFormatting>
  <conditionalFormatting sqref="D1:E1 D3 D108:E1048576">
    <cfRule type="containsText" dxfId="102" priority="237" operator="containsText" text="[Select Dropdown]">
      <formula>NOT(ISERROR(SEARCH("[Select Dropdown]",D1)))</formula>
    </cfRule>
  </conditionalFormatting>
  <conditionalFormatting sqref="D12:G12">
    <cfRule type="expression" dxfId="101" priority="325">
      <formula>IF($E$12="No further investigation required",1,0)</formula>
    </cfRule>
    <cfRule type="expression" dxfId="100" priority="324">
      <formula>IF($E12="Resolved",1,0)</formula>
    </cfRule>
  </conditionalFormatting>
  <conditionalFormatting sqref="D14:G17 D19:G21 D23:G25 D27:G31 D33:G34 D36:G39 D41:G42 D44:G46 D48:G49 D51:G53 D55:G55 D57:G60 D62:G64 D66:G71 D73:G74 D76:G78 D80:G83 D85:G88">
    <cfRule type="expression" dxfId="99" priority="162">
      <formula>IF($E14="Resolved",1,0)</formula>
    </cfRule>
    <cfRule type="expression" dxfId="98" priority="163">
      <formula>IF($E14="No further investigation required",1,0)</formula>
    </cfRule>
  </conditionalFormatting>
  <conditionalFormatting sqref="D90:G94">
    <cfRule type="expression" dxfId="97" priority="118">
      <formula>IF($E90="No further investigation required",1,0)</formula>
    </cfRule>
    <cfRule type="expression" dxfId="96" priority="117">
      <formula>IF($E90="Resolved",1,0)</formula>
    </cfRule>
  </conditionalFormatting>
  <conditionalFormatting sqref="D96:G101">
    <cfRule type="expression" dxfId="95" priority="111">
      <formula>IF($E96="Resolved",1,0)</formula>
    </cfRule>
    <cfRule type="expression" dxfId="94" priority="112">
      <formula>IF($E96="No further investigation required",1,0)</formula>
    </cfRule>
  </conditionalFormatting>
  <conditionalFormatting sqref="D103:G105">
    <cfRule type="expression" dxfId="93" priority="105">
      <formula>IF($E103="Resolved",1,0)</formula>
    </cfRule>
    <cfRule type="expression" dxfId="92" priority="106">
      <formula>IF($E103="No further investigation required",1,0)</formula>
    </cfRule>
  </conditionalFormatting>
  <conditionalFormatting sqref="D107:G107">
    <cfRule type="expression" dxfId="91" priority="100">
      <formula>IF($E107="No further investigation required",1,0)</formula>
    </cfRule>
    <cfRule type="expression" dxfId="90" priority="99">
      <formula>IF($E107="Resolved",1,0)</formula>
    </cfRule>
  </conditionalFormatting>
  <conditionalFormatting sqref="F13">
    <cfRule type="containsText" dxfId="89" priority="47" operator="containsText" text="delete this row">
      <formula>NOT(ISERROR(SEARCH("delete this row",F13)))</formula>
    </cfRule>
    <cfRule type="containsText" dxfId="88" priority="48" operator="containsText" text="[Select Dropdown]">
      <formula>NOT(ISERROR(SEARCH("[Select Dropdown]",F13)))</formula>
    </cfRule>
  </conditionalFormatting>
  <conditionalFormatting sqref="F18">
    <cfRule type="containsText" dxfId="87" priority="46" operator="containsText" text="[Select Dropdown]">
      <formula>NOT(ISERROR(SEARCH("[Select Dropdown]",F18)))</formula>
    </cfRule>
    <cfRule type="containsText" dxfId="86" priority="45" operator="containsText" text="delete this row">
      <formula>NOT(ISERROR(SEARCH("delete this row",F18)))</formula>
    </cfRule>
  </conditionalFormatting>
  <conditionalFormatting sqref="F22">
    <cfRule type="containsText" dxfId="85" priority="44" operator="containsText" text="[Select Dropdown]">
      <formula>NOT(ISERROR(SEARCH("[Select Dropdown]",F22)))</formula>
    </cfRule>
    <cfRule type="containsText" dxfId="84" priority="43" operator="containsText" text="delete this row">
      <formula>NOT(ISERROR(SEARCH("delete this row",F22)))</formula>
    </cfRule>
  </conditionalFormatting>
  <conditionalFormatting sqref="F26">
    <cfRule type="containsText" dxfId="83" priority="42" operator="containsText" text="[Select Dropdown]">
      <formula>NOT(ISERROR(SEARCH("[Select Dropdown]",F26)))</formula>
    </cfRule>
    <cfRule type="containsText" dxfId="82" priority="41" operator="containsText" text="delete this row">
      <formula>NOT(ISERROR(SEARCH("delete this row",F26)))</formula>
    </cfRule>
  </conditionalFormatting>
  <conditionalFormatting sqref="F32">
    <cfRule type="containsText" dxfId="81" priority="40" operator="containsText" text="[Select Dropdown]">
      <formula>NOT(ISERROR(SEARCH("[Select Dropdown]",F32)))</formula>
    </cfRule>
    <cfRule type="containsText" dxfId="80" priority="39" operator="containsText" text="delete this row">
      <formula>NOT(ISERROR(SEARCH("delete this row",F32)))</formula>
    </cfRule>
  </conditionalFormatting>
  <conditionalFormatting sqref="F35">
    <cfRule type="containsText" dxfId="79" priority="38" operator="containsText" text="[Select Dropdown]">
      <formula>NOT(ISERROR(SEARCH("[Select Dropdown]",F35)))</formula>
    </cfRule>
    <cfRule type="containsText" dxfId="78" priority="37" operator="containsText" text="delete this row">
      <formula>NOT(ISERROR(SEARCH("delete this row",F35)))</formula>
    </cfRule>
  </conditionalFormatting>
  <conditionalFormatting sqref="F40">
    <cfRule type="containsText" dxfId="77" priority="36" operator="containsText" text="[Select Dropdown]">
      <formula>NOT(ISERROR(SEARCH("[Select Dropdown]",F40)))</formula>
    </cfRule>
    <cfRule type="containsText" dxfId="76" priority="35" operator="containsText" text="delete this row">
      <formula>NOT(ISERROR(SEARCH("delete this row",F40)))</formula>
    </cfRule>
  </conditionalFormatting>
  <conditionalFormatting sqref="F43">
    <cfRule type="containsText" dxfId="75" priority="34" operator="containsText" text="[Select Dropdown]">
      <formula>NOT(ISERROR(SEARCH("[Select Dropdown]",F43)))</formula>
    </cfRule>
    <cfRule type="containsText" dxfId="74" priority="33" operator="containsText" text="delete this row">
      <formula>NOT(ISERROR(SEARCH("delete this row",F43)))</formula>
    </cfRule>
  </conditionalFormatting>
  <conditionalFormatting sqref="F47">
    <cfRule type="containsText" dxfId="73" priority="32" operator="containsText" text="[Select Dropdown]">
      <formula>NOT(ISERROR(SEARCH("[Select Dropdown]",F47)))</formula>
    </cfRule>
    <cfRule type="containsText" dxfId="72" priority="31" operator="containsText" text="delete this row">
      <formula>NOT(ISERROR(SEARCH("delete this row",F47)))</formula>
    </cfRule>
  </conditionalFormatting>
  <conditionalFormatting sqref="F50">
    <cfRule type="containsText" dxfId="71" priority="30" operator="containsText" text="[Select Dropdown]">
      <formula>NOT(ISERROR(SEARCH("[Select Dropdown]",F50)))</formula>
    </cfRule>
    <cfRule type="containsText" dxfId="70" priority="29" operator="containsText" text="delete this row">
      <formula>NOT(ISERROR(SEARCH("delete this row",F50)))</formula>
    </cfRule>
  </conditionalFormatting>
  <conditionalFormatting sqref="F54">
    <cfRule type="containsText" dxfId="69" priority="28" operator="containsText" text="[Select Dropdown]">
      <formula>NOT(ISERROR(SEARCH("[Select Dropdown]",F54)))</formula>
    </cfRule>
    <cfRule type="containsText" dxfId="68" priority="27" operator="containsText" text="delete this row">
      <formula>NOT(ISERROR(SEARCH("delete this row",F54)))</formula>
    </cfRule>
  </conditionalFormatting>
  <conditionalFormatting sqref="F56">
    <cfRule type="containsText" dxfId="67" priority="25" operator="containsText" text="delete this row">
      <formula>NOT(ISERROR(SEARCH("delete this row",F56)))</formula>
    </cfRule>
    <cfRule type="containsText" dxfId="66" priority="26" operator="containsText" text="[Select Dropdown]">
      <formula>NOT(ISERROR(SEARCH("[Select Dropdown]",F56)))</formula>
    </cfRule>
  </conditionalFormatting>
  <conditionalFormatting sqref="F61">
    <cfRule type="containsText" dxfId="65" priority="24" operator="containsText" text="[Select Dropdown]">
      <formula>NOT(ISERROR(SEARCH("[Select Dropdown]",F61)))</formula>
    </cfRule>
    <cfRule type="containsText" dxfId="64" priority="23" operator="containsText" text="delete this row">
      <formula>NOT(ISERROR(SEARCH("delete this row",F61)))</formula>
    </cfRule>
  </conditionalFormatting>
  <conditionalFormatting sqref="F65">
    <cfRule type="containsText" dxfId="63" priority="22" operator="containsText" text="[Select Dropdown]">
      <formula>NOT(ISERROR(SEARCH("[Select Dropdown]",F65)))</formula>
    </cfRule>
    <cfRule type="containsText" dxfId="62" priority="21" operator="containsText" text="delete this row">
      <formula>NOT(ISERROR(SEARCH("delete this row",F65)))</formula>
    </cfRule>
  </conditionalFormatting>
  <conditionalFormatting sqref="F72">
    <cfRule type="containsText" dxfId="61" priority="19" operator="containsText" text="delete this row">
      <formula>NOT(ISERROR(SEARCH("delete this row",F72)))</formula>
    </cfRule>
    <cfRule type="containsText" dxfId="60" priority="20" operator="containsText" text="[Select Dropdown]">
      <formula>NOT(ISERROR(SEARCH("[Select Dropdown]",F72)))</formula>
    </cfRule>
  </conditionalFormatting>
  <conditionalFormatting sqref="F75">
    <cfRule type="containsText" dxfId="59" priority="17" operator="containsText" text="delete this row">
      <formula>NOT(ISERROR(SEARCH("delete this row",F75)))</formula>
    </cfRule>
    <cfRule type="containsText" dxfId="58" priority="18" operator="containsText" text="[Select Dropdown]">
      <formula>NOT(ISERROR(SEARCH("[Select Dropdown]",F75)))</formula>
    </cfRule>
  </conditionalFormatting>
  <conditionalFormatting sqref="F79">
    <cfRule type="containsText" dxfId="57" priority="14" operator="containsText" text="[Select Dropdown]">
      <formula>NOT(ISERROR(SEARCH("[Select Dropdown]",F79)))</formula>
    </cfRule>
    <cfRule type="containsText" dxfId="56" priority="13" operator="containsText" text="delete this row">
      <formula>NOT(ISERROR(SEARCH("delete this row",F79)))</formula>
    </cfRule>
  </conditionalFormatting>
  <conditionalFormatting sqref="F84">
    <cfRule type="containsText" dxfId="55" priority="12" operator="containsText" text="[Select Dropdown]">
      <formula>NOT(ISERROR(SEARCH("[Select Dropdown]",F84)))</formula>
    </cfRule>
    <cfRule type="containsText" dxfId="54" priority="11" operator="containsText" text="delete this row">
      <formula>NOT(ISERROR(SEARCH("delete this row",F84)))</formula>
    </cfRule>
  </conditionalFormatting>
  <conditionalFormatting sqref="F89">
    <cfRule type="containsText" dxfId="53" priority="8" operator="containsText" text="[Select Dropdown]">
      <formula>NOT(ISERROR(SEARCH("[Select Dropdown]",F89)))</formula>
    </cfRule>
    <cfRule type="containsText" dxfId="52" priority="7" operator="containsText" text="delete this row">
      <formula>NOT(ISERROR(SEARCH("delete this row",F89)))</formula>
    </cfRule>
  </conditionalFormatting>
  <conditionalFormatting sqref="F95">
    <cfRule type="containsText" dxfId="51" priority="6" operator="containsText" text="[Select Dropdown]">
      <formula>NOT(ISERROR(SEARCH("[Select Dropdown]",F95)))</formula>
    </cfRule>
    <cfRule type="containsText" dxfId="50" priority="5" operator="containsText" text="delete this row">
      <formula>NOT(ISERROR(SEARCH("delete this row",F95)))</formula>
    </cfRule>
  </conditionalFormatting>
  <conditionalFormatting sqref="F102">
    <cfRule type="containsText" dxfId="49" priority="4" operator="containsText" text="[Select Dropdown]">
      <formula>NOT(ISERROR(SEARCH("[Select Dropdown]",F102)))</formula>
    </cfRule>
    <cfRule type="containsText" dxfId="48" priority="3" operator="containsText" text="delete this row">
      <formula>NOT(ISERROR(SEARCH("delete this row",F102)))</formula>
    </cfRule>
  </conditionalFormatting>
  <conditionalFormatting sqref="F106">
    <cfRule type="containsText" dxfId="47" priority="1" operator="containsText" text="delete this row">
      <formula>NOT(ISERROR(SEARCH("delete this row",F106)))</formula>
    </cfRule>
    <cfRule type="containsText" dxfId="46" priority="2" operator="containsText" text="[Select Dropdown]">
      <formula>NOT(ISERROR(SEARCH("[Select Dropdown]",F106)))</formula>
    </cfRule>
  </conditionalFormatting>
  <conditionalFormatting sqref="G12 G14:G17 G19:G21 G23:G25 G27:G31 G33:G34 G36:G39 G41:G42 G44:G46 G48:G49 G51:G53 G55 G57:G60 G62:G64 G66:G71 G73:G74 G76:G78 G80:G83 G85:G88 E5:E10">
    <cfRule type="containsText" dxfId="45" priority="319" operator="containsText" text="[Select Dropdown]">
      <formula>NOT(ISERROR(SEARCH("[Select Dropdown]",E5)))</formula>
    </cfRule>
  </conditionalFormatting>
  <conditionalFormatting sqref="G12">
    <cfRule type="expression" dxfId="44" priority="160">
      <formula>IF($E12="Resolved",1,0)</formula>
    </cfRule>
    <cfRule type="expression" dxfId="43" priority="161">
      <formula>IF($E12="No further investigation required",1,0)</formula>
    </cfRule>
  </conditionalFormatting>
  <conditionalFormatting sqref="G14:G17 G19:G21 G23:G25 G27:G31 G33:G34 G36:G39 G41:G42 G44:G46 G48:G49 G51:G53 G55 G57:G60 G62:G64 G66:G71 G73:G74 G76:G78 G80:G83 G85:G88 G12">
    <cfRule type="containsText" dxfId="42" priority="166" operator="containsText" text="Remediation required">
      <formula>NOT(ISERROR(SEARCH("Remediation required",G12)))</formula>
    </cfRule>
  </conditionalFormatting>
  <conditionalFormatting sqref="G90:G94">
    <cfRule type="containsText" dxfId="41" priority="120" operator="containsText" text="[Select Dropdown]">
      <formula>NOT(ISERROR(SEARCH("[Select Dropdown]",G90)))</formula>
    </cfRule>
    <cfRule type="containsText" dxfId="40" priority="119" operator="containsText" text="Remediation required">
      <formula>NOT(ISERROR(SEARCH("Remediation required",G90)))</formula>
    </cfRule>
  </conditionalFormatting>
  <conditionalFormatting sqref="G96:G101">
    <cfRule type="containsText" dxfId="39" priority="113" operator="containsText" text="Remediation required">
      <formula>NOT(ISERROR(SEARCH("Remediation required",G96)))</formula>
    </cfRule>
    <cfRule type="containsText" dxfId="38" priority="114" operator="containsText" text="[Select Dropdown]">
      <formula>NOT(ISERROR(SEARCH("[Select Dropdown]",G96)))</formula>
    </cfRule>
  </conditionalFormatting>
  <conditionalFormatting sqref="G103:G105">
    <cfRule type="containsText" dxfId="37" priority="107" operator="containsText" text="Remediation required">
      <formula>NOT(ISERROR(SEARCH("Remediation required",G103)))</formula>
    </cfRule>
    <cfRule type="containsText" dxfId="36" priority="108" operator="containsText" text="[Select Dropdown]">
      <formula>NOT(ISERROR(SEARCH("[Select Dropdown]",G103)))</formula>
    </cfRule>
  </conditionalFormatting>
  <conditionalFormatting sqref="G107">
    <cfRule type="containsText" dxfId="35" priority="101" operator="containsText" text="Remediation required">
      <formula>NOT(ISERROR(SEARCH("Remediation required",G107)))</formula>
    </cfRule>
    <cfRule type="containsText" dxfId="34" priority="102" operator="containsText" text="[Select Dropdown]">
      <formula>NOT(ISERROR(SEARCH("[Select Dropdown]",G107)))</formula>
    </cfRule>
  </conditionalFormatting>
  <dataValidations count="1">
    <dataValidation errorStyle="warning" allowBlank="1" showInputMessage="1" sqref="D11 D102 D13 D18 D22 D26 D32 D35 D40 D43 D47 D50 D54 D56 D61 D65 D72 D75 D79 D84 D89 D95 D106" xr:uid="{82E89783-0544-4E94-838F-8796F8CC25D2}"/>
  </dataValidations>
  <pageMargins left="0.75" right="0.75" top="1" bottom="1" header="0.5" footer="0.5"/>
  <pageSetup orientation="portrait" horizontalDpi="300" verticalDpi="300"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31BE1B0E-48D7-4290-AC0A-7863CFF1A792}">
          <x14:formula1>
            <xm:f>'Options 2024 '!$B$134:$B$136</xm:f>
          </x14:formula1>
          <xm:sqref>E5:E10</xm:sqref>
        </x14:dataValidation>
        <x14:dataValidation type="list" allowBlank="1" showInputMessage="1" showErrorMessage="1" xr:uid="{C23C5B5D-6783-479C-8AE6-95D1CDBE0D8C}">
          <x14:formula1>
            <xm:f>'Options 2024 '!$B$138:$B$141</xm:f>
          </x14:formula1>
          <xm:sqref>G12 G85:G88 G73:G74 G76:G78 G66:G71 G57:G60 G62:G64 G51:G53 G55 G44:G46 G48:G49 G36:G39 G41:G42 G107 G33:G34 G27:G31 G23:G25 G19:G21 G14:G17 G90:G94 G96:G101 G103:G105 G80:G83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00EF3-451A-4D78-8A6A-C00D5696A03B}">
  <sheetPr codeName="Sheet9">
    <tabColor rgb="FF00FED4"/>
    <outlinePr summaryBelow="0" summaryRight="0"/>
  </sheetPr>
  <dimension ref="A1:L45"/>
  <sheetViews>
    <sheetView zoomScaleNormal="100" workbookViewId="0">
      <selection activeCell="B2" sqref="B2"/>
    </sheetView>
  </sheetViews>
  <sheetFormatPr defaultColWidth="9.109375" defaultRowHeight="15" outlineLevelRow="1" x14ac:dyDescent="0.35"/>
  <cols>
    <col min="1" max="1" width="0.5546875" style="4" customWidth="1"/>
    <col min="2" max="2" width="98.88671875" style="3" customWidth="1"/>
    <col min="3" max="3" width="26.44140625" style="70" customWidth="1"/>
    <col min="4" max="4" width="22.88671875" style="117" hidden="1" customWidth="1"/>
    <col min="5" max="5" width="9.109375" style="4" customWidth="1"/>
    <col min="7" max="16384" width="9.109375" style="4"/>
  </cols>
  <sheetData>
    <row r="1" spans="1:4" ht="15.6" thickBot="1" x14ac:dyDescent="0.4">
      <c r="B1" s="425" t="s">
        <v>5732</v>
      </c>
    </row>
    <row r="2" spans="1:4" ht="58.2" customHeight="1" thickBot="1" x14ac:dyDescent="0.4">
      <c r="B2" s="290" t="s">
        <v>5740</v>
      </c>
      <c r="C2" s="450" t="s">
        <v>5481</v>
      </c>
      <c r="D2" s="653"/>
    </row>
    <row r="3" spans="1:4" ht="103.8" customHeight="1" thickBot="1" x14ac:dyDescent="0.4">
      <c r="B3" s="285" t="s">
        <v>5534</v>
      </c>
      <c r="C3" s="454"/>
      <c r="D3" s="654"/>
    </row>
    <row r="4" spans="1:4" ht="35.4" collapsed="1" thickBot="1" x14ac:dyDescent="0.4">
      <c r="B4" s="285" t="s">
        <v>5483</v>
      </c>
      <c r="C4" s="135" t="s">
        <v>5500</v>
      </c>
      <c r="D4" s="287" t="s">
        <v>5499</v>
      </c>
    </row>
    <row r="5" spans="1:4" ht="15" hidden="1" customHeight="1" outlineLevel="1" thickBot="1" x14ac:dyDescent="0.4">
      <c r="B5" s="291" t="s">
        <v>5496</v>
      </c>
      <c r="C5" s="288"/>
      <c r="D5" s="288" t="s">
        <v>12</v>
      </c>
    </row>
    <row r="6" spans="1:4" ht="35.4" collapsed="1" thickBot="1" x14ac:dyDescent="0.4">
      <c r="B6" s="285" t="s">
        <v>7</v>
      </c>
      <c r="C6" s="286" t="s">
        <v>5500</v>
      </c>
      <c r="D6" s="289" t="s">
        <v>5499</v>
      </c>
    </row>
    <row r="7" spans="1:4" ht="15.6" hidden="1" outlineLevel="1" thickBot="1" x14ac:dyDescent="0.4">
      <c r="B7" s="291" t="s">
        <v>5495</v>
      </c>
      <c r="C7" s="288"/>
      <c r="D7" s="288" t="s">
        <v>12</v>
      </c>
    </row>
    <row r="8" spans="1:4" ht="35.4" collapsed="1" thickBot="1" x14ac:dyDescent="0.4">
      <c r="B8" s="285" t="s">
        <v>5484</v>
      </c>
      <c r="C8" s="286" t="s">
        <v>5500</v>
      </c>
      <c r="D8" s="289" t="s">
        <v>5499</v>
      </c>
    </row>
    <row r="9" spans="1:4" hidden="1" outlineLevel="1" x14ac:dyDescent="0.35">
      <c r="B9" s="291" t="s">
        <v>5485</v>
      </c>
      <c r="C9" s="288"/>
      <c r="D9" s="288" t="s">
        <v>12</v>
      </c>
    </row>
    <row r="10" spans="1:4" hidden="1" outlineLevel="1" x14ac:dyDescent="0.35">
      <c r="A10" s="4" t="s">
        <v>5488</v>
      </c>
      <c r="B10" s="291" t="s">
        <v>5489</v>
      </c>
      <c r="C10" s="288"/>
      <c r="D10" s="288" t="s">
        <v>12</v>
      </c>
    </row>
    <row r="11" spans="1:4" hidden="1" outlineLevel="1" x14ac:dyDescent="0.35">
      <c r="B11" s="291" t="s">
        <v>5486</v>
      </c>
      <c r="C11" s="288"/>
      <c r="D11" s="288" t="s">
        <v>12</v>
      </c>
    </row>
    <row r="12" spans="1:4" hidden="1" outlineLevel="1" x14ac:dyDescent="0.35">
      <c r="B12" s="291" t="s">
        <v>5487</v>
      </c>
      <c r="C12" s="288"/>
      <c r="D12" s="288" t="s">
        <v>12</v>
      </c>
    </row>
    <row r="13" spans="1:4" ht="15.6" hidden="1" outlineLevel="1" thickBot="1" x14ac:dyDescent="0.4">
      <c r="B13" s="291" t="s">
        <v>5490</v>
      </c>
      <c r="C13" s="288"/>
      <c r="D13" s="288" t="s">
        <v>12</v>
      </c>
    </row>
    <row r="14" spans="1:4" ht="35.4" collapsed="1" thickBot="1" x14ac:dyDescent="0.4">
      <c r="B14" s="285" t="s">
        <v>5482</v>
      </c>
      <c r="C14" s="286" t="s">
        <v>5500</v>
      </c>
      <c r="D14" s="289" t="s">
        <v>5499</v>
      </c>
    </row>
    <row r="15" spans="1:4" hidden="1" outlineLevel="1" x14ac:dyDescent="0.35">
      <c r="B15" s="291" t="s">
        <v>5491</v>
      </c>
      <c r="C15" s="288"/>
      <c r="D15" s="288" t="s">
        <v>12</v>
      </c>
    </row>
    <row r="16" spans="1:4" hidden="1" outlineLevel="1" x14ac:dyDescent="0.35">
      <c r="B16" s="291" t="s">
        <v>5493</v>
      </c>
      <c r="C16" s="288"/>
      <c r="D16" s="288" t="s">
        <v>12</v>
      </c>
    </row>
    <row r="17" spans="2:4" hidden="1" outlineLevel="1" x14ac:dyDescent="0.35">
      <c r="B17" s="291" t="s">
        <v>5492</v>
      </c>
      <c r="C17" s="288"/>
      <c r="D17" s="288" t="s">
        <v>12</v>
      </c>
    </row>
    <row r="18" spans="2:4" ht="15.6" hidden="1" outlineLevel="1" thickBot="1" x14ac:dyDescent="0.4">
      <c r="B18" s="291" t="s">
        <v>5</v>
      </c>
      <c r="C18" s="288"/>
      <c r="D18" s="288" t="s">
        <v>12</v>
      </c>
    </row>
    <row r="19" spans="2:4" ht="35.4" collapsed="1" thickBot="1" x14ac:dyDescent="0.4">
      <c r="B19" s="285" t="s">
        <v>5494</v>
      </c>
      <c r="C19" s="286" t="s">
        <v>5500</v>
      </c>
      <c r="D19" s="289" t="s">
        <v>5499</v>
      </c>
    </row>
    <row r="20" spans="2:4" hidden="1" outlineLevel="1" x14ac:dyDescent="0.35">
      <c r="B20" s="291" t="s">
        <v>5497</v>
      </c>
      <c r="C20" s="294"/>
      <c r="D20" s="288" t="s">
        <v>12</v>
      </c>
    </row>
    <row r="21" spans="2:4" ht="15.6" hidden="1" outlineLevel="1" thickBot="1" x14ac:dyDescent="0.4">
      <c r="B21" s="292" t="s">
        <v>5498</v>
      </c>
      <c r="C21" s="293"/>
      <c r="D21" s="288" t="s">
        <v>12</v>
      </c>
    </row>
    <row r="22" spans="2:4" ht="35.4" collapsed="1" thickBot="1" x14ac:dyDescent="0.4">
      <c r="B22" s="285" t="s">
        <v>5504</v>
      </c>
      <c r="C22" s="286" t="s">
        <v>5500</v>
      </c>
      <c r="D22" s="289" t="s">
        <v>5499</v>
      </c>
    </row>
    <row r="23" spans="2:4" ht="15.6" hidden="1" outlineLevel="1" thickBot="1" x14ac:dyDescent="0.4">
      <c r="B23" s="295" t="s">
        <v>5496</v>
      </c>
      <c r="C23" s="293"/>
      <c r="D23" s="288" t="s">
        <v>12</v>
      </c>
    </row>
    <row r="24" spans="2:4" x14ac:dyDescent="0.35">
      <c r="C24" s="3"/>
      <c r="D24" s="3"/>
    </row>
    <row r="25" spans="2:4" x14ac:dyDescent="0.35">
      <c r="C25" s="3"/>
      <c r="D25" s="3"/>
    </row>
    <row r="26" spans="2:4" x14ac:dyDescent="0.35">
      <c r="C26" s="3"/>
      <c r="D26" s="3"/>
    </row>
    <row r="27" spans="2:4" ht="36.6" hidden="1" thickBot="1" x14ac:dyDescent="0.4">
      <c r="B27" s="243" t="s">
        <v>5348</v>
      </c>
      <c r="C27" s="119"/>
      <c r="D27" s="116" t="s">
        <v>5297</v>
      </c>
    </row>
    <row r="28" spans="2:4" hidden="1" x14ac:dyDescent="0.35">
      <c r="B28" s="652" t="s">
        <v>5349</v>
      </c>
      <c r="C28" s="652"/>
      <c r="D28" s="652"/>
    </row>
    <row r="29" spans="2:4" hidden="1" x14ac:dyDescent="0.35">
      <c r="B29" s="652"/>
      <c r="C29" s="652"/>
      <c r="D29" s="652"/>
    </row>
    <row r="30" spans="2:4" hidden="1" x14ac:dyDescent="0.35">
      <c r="B30" s="652"/>
      <c r="C30" s="652"/>
      <c r="D30" s="652"/>
    </row>
    <row r="31" spans="2:4" hidden="1" x14ac:dyDescent="0.35">
      <c r="B31" s="652"/>
      <c r="C31" s="652"/>
      <c r="D31" s="652"/>
    </row>
    <row r="32" spans="2:4" hidden="1" x14ac:dyDescent="0.35">
      <c r="B32" s="652"/>
      <c r="C32" s="652"/>
      <c r="D32" s="652"/>
    </row>
    <row r="33" spans="2:12" hidden="1" x14ac:dyDescent="0.35">
      <c r="B33" s="652"/>
      <c r="C33" s="652"/>
      <c r="D33" s="652"/>
    </row>
    <row r="34" spans="2:12" hidden="1" x14ac:dyDescent="0.35">
      <c r="B34" s="652"/>
      <c r="C34" s="652"/>
      <c r="D34" s="652"/>
    </row>
    <row r="35" spans="2:12" ht="55.8" hidden="1" customHeight="1" x14ac:dyDescent="0.35">
      <c r="B35" s="243" t="s">
        <v>5351</v>
      </c>
      <c r="C35" s="244" t="s">
        <v>5381</v>
      </c>
      <c r="D35" s="116" t="s">
        <v>5297</v>
      </c>
    </row>
    <row r="36" spans="2:12" hidden="1" x14ac:dyDescent="0.35">
      <c r="B36" s="652" t="s">
        <v>5349</v>
      </c>
      <c r="C36" s="652"/>
      <c r="D36" s="652"/>
    </row>
    <row r="37" spans="2:12" hidden="1" x14ac:dyDescent="0.35">
      <c r="B37" s="652"/>
      <c r="C37" s="652"/>
      <c r="D37" s="652"/>
    </row>
    <row r="38" spans="2:12" hidden="1" x14ac:dyDescent="0.35">
      <c r="B38" s="652"/>
      <c r="C38" s="652"/>
      <c r="D38" s="652"/>
    </row>
    <row r="39" spans="2:12" hidden="1" x14ac:dyDescent="0.35">
      <c r="B39" s="652"/>
      <c r="C39" s="652"/>
      <c r="D39" s="652"/>
    </row>
    <row r="40" spans="2:12" hidden="1" x14ac:dyDescent="0.35">
      <c r="B40" s="652"/>
      <c r="C40" s="652"/>
      <c r="D40" s="652"/>
    </row>
    <row r="41" spans="2:12" hidden="1" x14ac:dyDescent="0.35">
      <c r="B41" s="652"/>
      <c r="C41" s="652"/>
      <c r="D41" s="652"/>
    </row>
    <row r="42" spans="2:12" ht="5.4" hidden="1" customHeight="1" x14ac:dyDescent="0.35">
      <c r="B42" s="652"/>
      <c r="C42" s="652"/>
      <c r="D42" s="652"/>
    </row>
    <row r="44" spans="2:12" x14ac:dyDescent="0.35">
      <c r="J44" s="309"/>
      <c r="K44" s="310"/>
      <c r="L44" s="311"/>
    </row>
    <row r="45" spans="2:12" x14ac:dyDescent="0.35">
      <c r="J45" s="311"/>
      <c r="K45" s="312"/>
      <c r="L45" s="313"/>
    </row>
  </sheetData>
  <mergeCells count="3">
    <mergeCell ref="B36:D42"/>
    <mergeCell ref="B28:D34"/>
    <mergeCell ref="C2:D3"/>
  </mergeCells>
  <conditionalFormatting sqref="C1:C2 C43:C259">
    <cfRule type="containsText" dxfId="33" priority="30" operator="containsText" text="delete this row">
      <formula>NOT(ISERROR(SEARCH("delete this row",C1)))</formula>
    </cfRule>
  </conditionalFormatting>
  <conditionalFormatting sqref="C1:C2 C43:C1048576">
    <cfRule type="containsText" dxfId="32" priority="31" operator="containsText" text="[Select Dropdown]">
      <formula>NOT(ISERROR(SEARCH("[Select Dropdown]",C1)))</formula>
    </cfRule>
  </conditionalFormatting>
  <conditionalFormatting sqref="C4 C27:D27 C35:D35">
    <cfRule type="containsText" dxfId="31" priority="15" operator="containsText" text="delete this row">
      <formula>NOT(ISERROR(SEARCH("delete this row",C4)))</formula>
    </cfRule>
    <cfRule type="containsText" dxfId="30" priority="16" operator="containsText" text="[Select Dropdown]">
      <formula>NOT(ISERROR(SEARCH("[Select Dropdown]",C4)))</formula>
    </cfRule>
  </conditionalFormatting>
  <conditionalFormatting sqref="C6">
    <cfRule type="containsText" dxfId="29" priority="9" operator="containsText" text="delete this row">
      <formula>NOT(ISERROR(SEARCH("delete this row",C6)))</formula>
    </cfRule>
    <cfRule type="containsText" dxfId="28" priority="10" operator="containsText" text="[Select Dropdown]">
      <formula>NOT(ISERROR(SEARCH("[Select Dropdown]",C6)))</formula>
    </cfRule>
  </conditionalFormatting>
  <conditionalFormatting sqref="C8">
    <cfRule type="containsText" dxfId="27" priority="7" operator="containsText" text="delete this row">
      <formula>NOT(ISERROR(SEARCH("delete this row",C8)))</formula>
    </cfRule>
    <cfRule type="containsText" dxfId="26" priority="8" operator="containsText" text="[Select Dropdown]">
      <formula>NOT(ISERROR(SEARCH("[Select Dropdown]",C8)))</formula>
    </cfRule>
  </conditionalFormatting>
  <conditionalFormatting sqref="C14">
    <cfRule type="containsText" dxfId="25" priority="5" operator="containsText" text="delete this row">
      <formula>NOT(ISERROR(SEARCH("delete this row",C14)))</formula>
    </cfRule>
    <cfRule type="containsText" dxfId="24" priority="6" operator="containsText" text="[Select Dropdown]">
      <formula>NOT(ISERROR(SEARCH("[Select Dropdown]",C14)))</formula>
    </cfRule>
  </conditionalFormatting>
  <conditionalFormatting sqref="C19">
    <cfRule type="containsText" dxfId="23" priority="3" operator="containsText" text="delete this row">
      <formula>NOT(ISERROR(SEARCH("delete this row",C19)))</formula>
    </cfRule>
    <cfRule type="containsText" dxfId="22" priority="4" operator="containsText" text="[Select Dropdown]">
      <formula>NOT(ISERROR(SEARCH("[Select Dropdown]",C19)))</formula>
    </cfRule>
  </conditionalFormatting>
  <conditionalFormatting sqref="C22">
    <cfRule type="containsText" dxfId="21" priority="1" operator="containsText" text="delete this row">
      <formula>NOT(ISERROR(SEARCH("delete this row",C22)))</formula>
    </cfRule>
    <cfRule type="containsText" dxfId="20" priority="2" operator="containsText" text="[Select Dropdown]">
      <formula>NOT(ISERROR(SEARCH("[Select Dropdown]",C22)))</formula>
    </cfRule>
  </conditionalFormatting>
  <dataValidations count="2">
    <dataValidation errorStyle="warning" allowBlank="1" showInputMessage="1" sqref="C4 C27 C35 C6 C8 C14 C19 C22" xr:uid="{0C49A5DB-D435-4D96-A877-D7670C1998DB}"/>
    <dataValidation type="textLength" allowBlank="1" showInputMessage="1" showErrorMessage="1" sqref="C5 C7 C9:C13 C15:C18 C20:C21 C23" xr:uid="{17FA0BD8-142F-4D2F-B194-FD9F9E440A80}">
      <formula1>1</formula1>
      <formula2>1</formula2>
    </dataValidation>
  </dataValidations>
  <pageMargins left="0.75" right="0.75" top="1" bottom="1" header="0.5" footer="0.5"/>
  <pageSetup orientation="portrait" horizontalDpi="300" verticalDpi="300"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849497E-DF5C-46E9-8E37-9277D023D784}">
          <x14:formula1>
            <xm:f>'Options 2024 '!$B$185:$B$188</xm:f>
          </x14:formula1>
          <xm:sqref>D5 D7 D9:D13 D15:D18 D20:D21 D23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ECFCD-ABE0-4D5E-9F57-D4ACD32947A7}">
  <sheetPr codeName="Sheet5">
    <tabColor rgb="FF00FFCC"/>
  </sheetPr>
  <dimension ref="B1:M23"/>
  <sheetViews>
    <sheetView zoomScaleNormal="100" workbookViewId="0">
      <pane ySplit="3" topLeftCell="A4" activePane="bottomLeft" state="frozen"/>
      <selection pane="bottomLeft" activeCell="B2" sqref="B2:D2"/>
    </sheetView>
  </sheetViews>
  <sheetFormatPr defaultRowHeight="13.2" x14ac:dyDescent="0.25"/>
  <cols>
    <col min="1" max="1" width="1.109375" customWidth="1"/>
    <col min="2" max="2" width="11.21875" customWidth="1"/>
    <col min="3" max="3" width="45.6640625" style="222" customWidth="1"/>
    <col min="4" max="4" width="12" bestFit="1" customWidth="1"/>
    <col min="5" max="5" width="11.109375" customWidth="1"/>
    <col min="6" max="6" width="23.6640625" customWidth="1"/>
    <col min="7" max="7" width="25.6640625" bestFit="1" customWidth="1"/>
    <col min="8" max="8" width="13.33203125" customWidth="1"/>
    <col min="9" max="9" width="19.109375" bestFit="1" customWidth="1"/>
    <col min="10" max="10" width="22.77734375" customWidth="1"/>
    <col min="11" max="11" width="13.88671875" customWidth="1"/>
    <col min="12" max="12" width="24" customWidth="1"/>
  </cols>
  <sheetData>
    <row r="1" spans="2:13" ht="18" customHeight="1" thickBot="1" x14ac:dyDescent="0.3">
      <c r="B1" s="655" t="s">
        <v>5732</v>
      </c>
      <c r="C1" s="655"/>
    </row>
    <row r="2" spans="2:13" ht="18" customHeight="1" thickBot="1" x14ac:dyDescent="0.3">
      <c r="B2" s="427" t="s">
        <v>5734</v>
      </c>
      <c r="C2" s="428"/>
      <c r="D2" s="429"/>
      <c r="E2" s="188"/>
      <c r="F2" s="446" t="s">
        <v>5298</v>
      </c>
      <c r="G2" s="446"/>
      <c r="H2" s="446"/>
      <c r="I2" s="446"/>
      <c r="J2" s="446"/>
      <c r="K2" s="446"/>
      <c r="L2" s="447"/>
    </row>
    <row r="3" spans="2:13" ht="26.4" customHeight="1" thickBot="1" x14ac:dyDescent="0.3">
      <c r="B3" s="189" t="s">
        <v>5393</v>
      </c>
      <c r="C3" s="223" t="s">
        <v>5299</v>
      </c>
      <c r="D3" s="189" t="s">
        <v>5300</v>
      </c>
      <c r="E3" s="190" t="s">
        <v>5395</v>
      </c>
      <c r="F3" s="190" t="s">
        <v>5396</v>
      </c>
      <c r="G3" s="190" t="s">
        <v>5301</v>
      </c>
      <c r="H3" s="191" t="s">
        <v>5302</v>
      </c>
      <c r="I3" s="283" t="s">
        <v>5345</v>
      </c>
      <c r="J3" s="191" t="s">
        <v>5397</v>
      </c>
      <c r="K3" s="191" t="s">
        <v>5477</v>
      </c>
      <c r="L3" s="230" t="s">
        <v>5479</v>
      </c>
      <c r="M3" s="224"/>
    </row>
    <row r="4" spans="2:13" ht="15" x14ac:dyDescent="0.25">
      <c r="B4" s="192">
        <v>1</v>
      </c>
      <c r="C4" s="219"/>
      <c r="D4" s="194"/>
      <c r="E4" s="214"/>
      <c r="F4" s="193"/>
      <c r="G4" s="193"/>
      <c r="H4" s="225"/>
      <c r="I4" s="192" t="s">
        <v>5075</v>
      </c>
      <c r="J4" s="280"/>
      <c r="K4" s="225"/>
      <c r="L4" s="228"/>
    </row>
    <row r="5" spans="2:13" ht="15" x14ac:dyDescent="0.25">
      <c r="B5" s="195">
        <v>2</v>
      </c>
      <c r="C5" s="217"/>
      <c r="D5" s="196"/>
      <c r="E5" s="215"/>
      <c r="F5" s="197"/>
      <c r="G5" s="197"/>
      <c r="H5" s="226"/>
      <c r="I5" s="198" t="s">
        <v>5075</v>
      </c>
      <c r="J5" s="281"/>
      <c r="K5" s="226"/>
      <c r="L5" s="229"/>
    </row>
    <row r="6" spans="2:13" ht="15" x14ac:dyDescent="0.25">
      <c r="B6" s="198">
        <v>3</v>
      </c>
      <c r="C6" s="218"/>
      <c r="D6" s="196"/>
      <c r="E6" s="215"/>
      <c r="F6" s="197"/>
      <c r="G6" s="197"/>
      <c r="H6" s="227"/>
      <c r="I6" s="198" t="s">
        <v>5075</v>
      </c>
      <c r="J6" s="282"/>
      <c r="K6" s="227"/>
      <c r="L6" s="229"/>
    </row>
    <row r="7" spans="2:13" ht="15" x14ac:dyDescent="0.25">
      <c r="B7" s="195">
        <v>4</v>
      </c>
      <c r="C7" s="217"/>
      <c r="D7" s="196"/>
      <c r="E7" s="215"/>
      <c r="F7" s="197"/>
      <c r="G7" s="197"/>
      <c r="H7" s="226"/>
      <c r="I7" s="198" t="s">
        <v>5075</v>
      </c>
      <c r="J7" s="281"/>
      <c r="K7" s="226"/>
      <c r="L7" s="229"/>
    </row>
    <row r="8" spans="2:13" ht="15" x14ac:dyDescent="0.25">
      <c r="B8" s="198">
        <v>5</v>
      </c>
      <c r="C8" s="218"/>
      <c r="D8" s="196"/>
      <c r="E8" s="215"/>
      <c r="F8" s="197"/>
      <c r="G8" s="197"/>
      <c r="H8" s="227"/>
      <c r="I8" s="198" t="s">
        <v>5075</v>
      </c>
      <c r="J8" s="282"/>
      <c r="K8" s="227"/>
      <c r="L8" s="229"/>
    </row>
    <row r="9" spans="2:13" ht="15" x14ac:dyDescent="0.25">
      <c r="B9" s="195">
        <v>6</v>
      </c>
      <c r="C9" s="217"/>
      <c r="D9" s="196"/>
      <c r="E9" s="215"/>
      <c r="F9" s="197"/>
      <c r="G9" s="197"/>
      <c r="H9" s="226"/>
      <c r="I9" s="198" t="s">
        <v>5075</v>
      </c>
      <c r="J9" s="281"/>
      <c r="K9" s="226"/>
      <c r="L9" s="229"/>
    </row>
    <row r="10" spans="2:13" ht="15" x14ac:dyDescent="0.25">
      <c r="B10" s="198">
        <v>7</v>
      </c>
      <c r="C10" s="218"/>
      <c r="D10" s="196"/>
      <c r="E10" s="215"/>
      <c r="F10" s="197"/>
      <c r="G10" s="197"/>
      <c r="H10" s="227"/>
      <c r="I10" s="198" t="s">
        <v>5075</v>
      </c>
      <c r="J10" s="282"/>
      <c r="K10" s="227"/>
      <c r="L10" s="229"/>
    </row>
    <row r="11" spans="2:13" ht="15" x14ac:dyDescent="0.25">
      <c r="B11" s="195">
        <v>8</v>
      </c>
      <c r="C11" s="217"/>
      <c r="D11" s="196"/>
      <c r="E11" s="215"/>
      <c r="F11" s="197"/>
      <c r="G11" s="197"/>
      <c r="H11" s="226"/>
      <c r="I11" s="198" t="s">
        <v>5075</v>
      </c>
      <c r="J11" s="281"/>
      <c r="K11" s="226"/>
      <c r="L11" s="229"/>
    </row>
    <row r="12" spans="2:13" ht="15" x14ac:dyDescent="0.25">
      <c r="B12" s="198">
        <v>9</v>
      </c>
      <c r="C12" s="218"/>
      <c r="D12" s="196"/>
      <c r="E12" s="215"/>
      <c r="F12" s="231"/>
      <c r="G12" s="197"/>
      <c r="H12" s="227"/>
      <c r="I12" s="198" t="s">
        <v>5075</v>
      </c>
      <c r="J12" s="282"/>
      <c r="K12" s="227"/>
      <c r="L12" s="229"/>
    </row>
    <row r="13" spans="2:13" ht="15" x14ac:dyDescent="0.25">
      <c r="B13" s="195">
        <v>10</v>
      </c>
      <c r="C13" s="217"/>
      <c r="D13" s="196"/>
      <c r="E13" s="215"/>
      <c r="F13" s="197"/>
      <c r="G13" s="197"/>
      <c r="H13" s="226"/>
      <c r="I13" s="198" t="s">
        <v>5075</v>
      </c>
      <c r="J13" s="281"/>
      <c r="K13" s="226"/>
      <c r="L13" s="229"/>
    </row>
    <row r="14" spans="2:13" ht="15" x14ac:dyDescent="0.25">
      <c r="B14" s="198">
        <v>11</v>
      </c>
      <c r="C14" s="218"/>
      <c r="D14" s="196"/>
      <c r="E14" s="215"/>
      <c r="F14" s="197"/>
      <c r="G14" s="197"/>
      <c r="H14" s="227"/>
      <c r="I14" s="198" t="s">
        <v>5075</v>
      </c>
      <c r="J14" s="282"/>
      <c r="K14" s="227"/>
      <c r="L14" s="229"/>
    </row>
    <row r="15" spans="2:13" ht="15" x14ac:dyDescent="0.25">
      <c r="B15" s="195">
        <v>12</v>
      </c>
      <c r="C15" s="217"/>
      <c r="D15" s="196"/>
      <c r="E15" s="215"/>
      <c r="F15" s="197"/>
      <c r="G15" s="197"/>
      <c r="H15" s="226"/>
      <c r="I15" s="198" t="s">
        <v>5075</v>
      </c>
      <c r="J15" s="281"/>
      <c r="K15" s="226"/>
      <c r="L15" s="229"/>
    </row>
    <row r="16" spans="2:13" ht="15" x14ac:dyDescent="0.25">
      <c r="B16" s="198">
        <v>13</v>
      </c>
      <c r="C16" s="218"/>
      <c r="D16" s="196"/>
      <c r="E16" s="215"/>
      <c r="F16" s="197"/>
      <c r="G16" s="197"/>
      <c r="H16" s="227"/>
      <c r="I16" s="198" t="s">
        <v>5075</v>
      </c>
      <c r="J16" s="282"/>
      <c r="K16" s="227"/>
      <c r="L16" s="229"/>
    </row>
    <row r="17" spans="2:12" ht="15" x14ac:dyDescent="0.35">
      <c r="B17" s="195">
        <v>14</v>
      </c>
      <c r="C17" s="221"/>
      <c r="D17" s="199"/>
      <c r="E17" s="216"/>
      <c r="F17" s="197"/>
      <c r="G17" s="197"/>
      <c r="H17" s="226"/>
      <c r="I17" s="198" t="s">
        <v>5075</v>
      </c>
      <c r="J17" s="281"/>
      <c r="K17" s="226"/>
      <c r="L17" s="229"/>
    </row>
    <row r="18" spans="2:12" ht="15" x14ac:dyDescent="0.35">
      <c r="B18" s="198">
        <v>15</v>
      </c>
      <c r="C18" s="220"/>
      <c r="D18" s="196"/>
      <c r="E18" s="215"/>
      <c r="F18" s="197"/>
      <c r="G18" s="197"/>
      <c r="H18" s="227"/>
      <c r="I18" s="198" t="s">
        <v>5075</v>
      </c>
      <c r="J18" s="282"/>
      <c r="K18" s="227"/>
      <c r="L18" s="229"/>
    </row>
    <row r="19" spans="2:12" ht="15" x14ac:dyDescent="0.35">
      <c r="B19" s="195">
        <v>16</v>
      </c>
      <c r="C19" s="221"/>
      <c r="D19" s="199"/>
      <c r="E19" s="216"/>
      <c r="F19" s="197"/>
      <c r="G19" s="197"/>
      <c r="H19" s="226"/>
      <c r="I19" s="198" t="s">
        <v>5075</v>
      </c>
      <c r="J19" s="281"/>
      <c r="K19" s="226"/>
      <c r="L19" s="229"/>
    </row>
    <row r="20" spans="2:12" ht="15" x14ac:dyDescent="0.35">
      <c r="B20" s="198">
        <v>17</v>
      </c>
      <c r="C20" s="220"/>
      <c r="D20" s="196"/>
      <c r="E20" s="215"/>
      <c r="F20" s="197"/>
      <c r="G20" s="197"/>
      <c r="H20" s="227"/>
      <c r="I20" s="198" t="s">
        <v>5075</v>
      </c>
      <c r="J20" s="282"/>
      <c r="K20" s="227"/>
      <c r="L20" s="229"/>
    </row>
    <row r="21" spans="2:12" ht="15" x14ac:dyDescent="0.35">
      <c r="B21" s="195">
        <v>18</v>
      </c>
      <c r="C21" s="221"/>
      <c r="D21" s="199"/>
      <c r="E21" s="216"/>
      <c r="F21" s="197"/>
      <c r="G21" s="197"/>
      <c r="H21" s="226"/>
      <c r="I21" s="198" t="s">
        <v>5075</v>
      </c>
      <c r="J21" s="281"/>
      <c r="K21" s="226"/>
      <c r="L21" s="229"/>
    </row>
    <row r="22" spans="2:12" ht="15" x14ac:dyDescent="0.35">
      <c r="B22" s="198">
        <v>19</v>
      </c>
      <c r="C22" s="220"/>
      <c r="D22" s="196"/>
      <c r="E22" s="215"/>
      <c r="F22" s="197"/>
      <c r="G22" s="197"/>
      <c r="H22" s="227"/>
      <c r="I22" s="198" t="s">
        <v>5075</v>
      </c>
      <c r="J22" s="282"/>
      <c r="K22" s="227"/>
      <c r="L22" s="229"/>
    </row>
    <row r="23" spans="2:12" ht="15.6" thickBot="1" x14ac:dyDescent="0.4">
      <c r="B23" s="198">
        <v>20</v>
      </c>
      <c r="C23" s="220"/>
      <c r="D23" s="196"/>
      <c r="E23" s="215"/>
      <c r="F23" s="197"/>
      <c r="G23" s="197"/>
      <c r="H23" s="227"/>
      <c r="I23" s="284" t="s">
        <v>5075</v>
      </c>
      <c r="J23" s="282"/>
      <c r="K23" s="227"/>
      <c r="L23" s="229"/>
    </row>
  </sheetData>
  <mergeCells count="3">
    <mergeCell ref="F2:L2"/>
    <mergeCell ref="B2:D2"/>
    <mergeCell ref="B1:C1"/>
  </mergeCells>
  <conditionalFormatting sqref="F2">
    <cfRule type="containsText" dxfId="19" priority="3" operator="containsText" text="delete this row">
      <formula>NOT(ISERROR(SEARCH("delete this row",F2)))</formula>
    </cfRule>
    <cfRule type="containsText" dxfId="18" priority="4" operator="containsText" text="[Select Dropdown]">
      <formula>NOT(ISERROR(SEARCH("[Select Dropdown]",F2)))</formula>
    </cfRule>
  </conditionalFormatting>
  <conditionalFormatting sqref="I4:I23">
    <cfRule type="containsText" dxfId="17" priority="1" operator="containsText" text="Unresolved">
      <formula>NOT(ISERROR(SEARCH("Unresolved",I4)))</formula>
    </cfRule>
    <cfRule type="containsText" dxfId="16" priority="2" operator="containsText" text="[Select Dropdown]">
      <formula>NOT(ISERROR(SEARCH("[Select Dropdown]",I4)))</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532C680-E970-4A44-B8A9-E81AEECAD956}">
          <x14:formula1>
            <xm:f>'Options 2024 '!$B$181:$B$183</xm:f>
          </x14:formula1>
          <xm:sqref>I4:I23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4E02B-5714-40C3-9FA6-41FAA11445E0}">
  <sheetPr codeName="Sheet10">
    <tabColor rgb="FF00FED4"/>
  </sheetPr>
  <dimension ref="B1:I28"/>
  <sheetViews>
    <sheetView workbookViewId="0">
      <selection activeCell="F11" sqref="F11"/>
    </sheetView>
  </sheetViews>
  <sheetFormatPr defaultRowHeight="13.2" x14ac:dyDescent="0.25"/>
  <cols>
    <col min="1" max="1" width="3.33203125" customWidth="1"/>
    <col min="2" max="6" width="18.44140625" customWidth="1"/>
    <col min="8" max="8" width="28" customWidth="1"/>
  </cols>
  <sheetData>
    <row r="1" spans="2:8" ht="13.8" thickBot="1" x14ac:dyDescent="0.3"/>
    <row r="2" spans="2:8" ht="18" customHeight="1" thickBot="1" x14ac:dyDescent="0.3">
      <c r="B2" s="456" t="s">
        <v>5303</v>
      </c>
      <c r="C2" s="457"/>
      <c r="D2" s="457"/>
      <c r="E2" s="457"/>
      <c r="F2" s="457"/>
    </row>
    <row r="3" spans="2:8" ht="45.6" thickBot="1" x14ac:dyDescent="0.3">
      <c r="B3" s="90"/>
      <c r="C3" s="90" t="s">
        <v>5304</v>
      </c>
      <c r="D3" s="90" t="s">
        <v>5305</v>
      </c>
      <c r="E3" s="90" t="s">
        <v>5306</v>
      </c>
      <c r="F3" s="90" t="s">
        <v>5307</v>
      </c>
      <c r="H3" s="109" t="s">
        <v>5309</v>
      </c>
    </row>
    <row r="4" spans="2:8" ht="15" x14ac:dyDescent="0.25">
      <c r="B4" s="98">
        <v>1</v>
      </c>
      <c r="C4" s="99" t="s">
        <v>5282</v>
      </c>
      <c r="D4" s="100" t="s">
        <v>5077</v>
      </c>
      <c r="E4" s="101" t="s">
        <v>5270</v>
      </c>
      <c r="F4" s="100" t="s">
        <v>5077</v>
      </c>
    </row>
    <row r="5" spans="2:8" ht="15" x14ac:dyDescent="0.25">
      <c r="B5" s="93">
        <v>2</v>
      </c>
      <c r="C5" s="97"/>
      <c r="D5" s="95" t="s">
        <v>5075</v>
      </c>
      <c r="E5" s="96" t="s">
        <v>5270</v>
      </c>
      <c r="F5" s="95" t="s">
        <v>5075</v>
      </c>
    </row>
    <row r="6" spans="2:8" ht="15" x14ac:dyDescent="0.25">
      <c r="B6" s="93">
        <v>3</v>
      </c>
      <c r="C6" s="97"/>
      <c r="D6" s="95" t="s">
        <v>5075</v>
      </c>
      <c r="E6" s="96" t="s">
        <v>5270</v>
      </c>
      <c r="F6" s="95" t="s">
        <v>5075</v>
      </c>
    </row>
    <row r="7" spans="2:8" ht="15" x14ac:dyDescent="0.25">
      <c r="B7" s="93">
        <v>4</v>
      </c>
      <c r="C7" s="97"/>
      <c r="D7" s="95" t="s">
        <v>5075</v>
      </c>
      <c r="E7" s="96" t="s">
        <v>5270</v>
      </c>
      <c r="F7" s="95" t="s">
        <v>5075</v>
      </c>
    </row>
    <row r="8" spans="2:8" ht="15" x14ac:dyDescent="0.25">
      <c r="B8" s="93">
        <v>5</v>
      </c>
      <c r="C8" s="97"/>
      <c r="D8" s="95" t="s">
        <v>5075</v>
      </c>
      <c r="E8" s="96" t="s">
        <v>5270</v>
      </c>
      <c r="F8" s="95" t="s">
        <v>5075</v>
      </c>
    </row>
    <row r="9" spans="2:8" ht="15" x14ac:dyDescent="0.25">
      <c r="B9" s="93">
        <v>6</v>
      </c>
      <c r="C9" s="97"/>
      <c r="D9" s="95" t="s">
        <v>5075</v>
      </c>
      <c r="E9" s="96" t="s">
        <v>5270</v>
      </c>
      <c r="F9" s="95" t="s">
        <v>5075</v>
      </c>
    </row>
    <row r="10" spans="2:8" ht="15" x14ac:dyDescent="0.25">
      <c r="B10" s="93">
        <v>7</v>
      </c>
      <c r="C10" s="97"/>
      <c r="D10" s="95" t="s">
        <v>5075</v>
      </c>
      <c r="E10" s="96" t="s">
        <v>5270</v>
      </c>
      <c r="F10" s="95" t="s">
        <v>5075</v>
      </c>
    </row>
    <row r="11" spans="2:8" ht="15" x14ac:dyDescent="0.25">
      <c r="B11" s="93">
        <v>8</v>
      </c>
      <c r="C11" s="97"/>
      <c r="D11" s="95" t="s">
        <v>5075</v>
      </c>
      <c r="E11" s="96" t="s">
        <v>5270</v>
      </c>
      <c r="F11" s="95" t="s">
        <v>5075</v>
      </c>
    </row>
    <row r="12" spans="2:8" ht="15" x14ac:dyDescent="0.25">
      <c r="B12" s="93">
        <v>9</v>
      </c>
      <c r="C12" s="97"/>
      <c r="D12" s="95" t="s">
        <v>5075</v>
      </c>
      <c r="E12" s="96" t="s">
        <v>5270</v>
      </c>
      <c r="F12" s="95" t="s">
        <v>5075</v>
      </c>
    </row>
    <row r="13" spans="2:8" ht="15" x14ac:dyDescent="0.25">
      <c r="B13" s="93">
        <v>10</v>
      </c>
      <c r="C13" s="97"/>
      <c r="D13" s="95" t="s">
        <v>5075</v>
      </c>
      <c r="E13" s="96" t="s">
        <v>5270</v>
      </c>
      <c r="F13" s="95" t="s">
        <v>5075</v>
      </c>
    </row>
    <row r="14" spans="2:8" ht="13.8" thickBot="1" x14ac:dyDescent="0.3"/>
    <row r="15" spans="2:8" ht="18" thickBot="1" x14ac:dyDescent="0.3">
      <c r="B15" s="456" t="s">
        <v>5308</v>
      </c>
      <c r="C15" s="457"/>
      <c r="D15" s="457"/>
      <c r="E15" s="457"/>
      <c r="F15" s="457"/>
    </row>
    <row r="16" spans="2:8" ht="15.6" thickBot="1" x14ac:dyDescent="0.3">
      <c r="B16" s="90"/>
      <c r="C16" s="90" t="s">
        <v>5304</v>
      </c>
      <c r="D16" s="90" t="s">
        <v>5305</v>
      </c>
      <c r="E16" s="90" t="s">
        <v>5306</v>
      </c>
      <c r="F16" s="90" t="s">
        <v>5307</v>
      </c>
    </row>
    <row r="17" spans="2:9" ht="15" x14ac:dyDescent="0.25">
      <c r="B17" s="98">
        <v>1</v>
      </c>
      <c r="C17" s="99" t="s">
        <v>5282</v>
      </c>
      <c r="D17" s="100" t="s">
        <v>5077</v>
      </c>
      <c r="E17" s="101" t="s">
        <v>5270</v>
      </c>
      <c r="F17" s="100" t="s">
        <v>5077</v>
      </c>
    </row>
    <row r="18" spans="2:9" ht="15" x14ac:dyDescent="0.25">
      <c r="B18" s="93">
        <v>2</v>
      </c>
      <c r="C18" s="97"/>
      <c r="D18" s="95" t="s">
        <v>5075</v>
      </c>
      <c r="E18" s="96" t="s">
        <v>5270</v>
      </c>
      <c r="F18" s="95" t="s">
        <v>5075</v>
      </c>
    </row>
    <row r="19" spans="2:9" ht="15" x14ac:dyDescent="0.25">
      <c r="B19" s="93">
        <v>3</v>
      </c>
      <c r="C19" s="97"/>
      <c r="D19" s="95" t="s">
        <v>5075</v>
      </c>
      <c r="E19" s="96" t="s">
        <v>5270</v>
      </c>
      <c r="F19" s="95" t="s">
        <v>5075</v>
      </c>
    </row>
    <row r="20" spans="2:9" ht="15" x14ac:dyDescent="0.25">
      <c r="B20" s="93">
        <v>4</v>
      </c>
      <c r="C20" s="97"/>
      <c r="D20" s="95" t="s">
        <v>5075</v>
      </c>
      <c r="E20" s="96" t="s">
        <v>5270</v>
      </c>
      <c r="F20" s="95" t="s">
        <v>5075</v>
      </c>
    </row>
    <row r="21" spans="2:9" ht="15" x14ac:dyDescent="0.25">
      <c r="B21" s="93">
        <v>5</v>
      </c>
      <c r="C21" s="97"/>
      <c r="D21" s="95" t="s">
        <v>5075</v>
      </c>
      <c r="E21" s="96" t="s">
        <v>5270</v>
      </c>
      <c r="F21" s="95" t="s">
        <v>5075</v>
      </c>
    </row>
    <row r="22" spans="2:9" ht="15" x14ac:dyDescent="0.25">
      <c r="B22" s="93">
        <v>6</v>
      </c>
      <c r="C22" s="97"/>
      <c r="D22" s="95" t="s">
        <v>5075</v>
      </c>
      <c r="E22" s="96" t="s">
        <v>5270</v>
      </c>
      <c r="F22" s="95" t="s">
        <v>5075</v>
      </c>
    </row>
    <row r="23" spans="2:9" ht="15" x14ac:dyDescent="0.25">
      <c r="B23" s="93">
        <v>7</v>
      </c>
      <c r="C23" s="97"/>
      <c r="D23" s="95" t="s">
        <v>5075</v>
      </c>
      <c r="E23" s="96" t="s">
        <v>5270</v>
      </c>
      <c r="F23" s="95" t="s">
        <v>5075</v>
      </c>
    </row>
    <row r="24" spans="2:9" ht="15" x14ac:dyDescent="0.25">
      <c r="B24" s="93">
        <v>8</v>
      </c>
      <c r="C24" s="97"/>
      <c r="D24" s="95" t="s">
        <v>5075</v>
      </c>
      <c r="E24" s="96" t="s">
        <v>5270</v>
      </c>
      <c r="F24" s="95" t="s">
        <v>5075</v>
      </c>
    </row>
    <row r="25" spans="2:9" ht="15" x14ac:dyDescent="0.25">
      <c r="B25" s="93">
        <v>9</v>
      </c>
      <c r="C25" s="97"/>
      <c r="D25" s="95" t="s">
        <v>5075</v>
      </c>
      <c r="E25" s="96" t="s">
        <v>5270</v>
      </c>
      <c r="F25" s="95" t="s">
        <v>5075</v>
      </c>
    </row>
    <row r="26" spans="2:9" ht="15" x14ac:dyDescent="0.25">
      <c r="B26" s="93">
        <v>10</v>
      </c>
      <c r="C26" s="97"/>
      <c r="D26" s="95" t="s">
        <v>5075</v>
      </c>
      <c r="E26" s="96" t="s">
        <v>5270</v>
      </c>
      <c r="F26" s="95" t="s">
        <v>5075</v>
      </c>
    </row>
    <row r="28" spans="2:9" ht="69" x14ac:dyDescent="0.25">
      <c r="H28" s="110" t="s">
        <v>5310</v>
      </c>
      <c r="I28" s="111" t="s">
        <v>5311</v>
      </c>
    </row>
  </sheetData>
  <mergeCells count="2">
    <mergeCell ref="B2:F2"/>
    <mergeCell ref="B15:F15"/>
  </mergeCells>
  <conditionalFormatting sqref="C4:F13">
    <cfRule type="containsText" dxfId="15" priority="21" operator="containsText" text="delete this row">
      <formula>NOT(ISERROR(SEARCH("delete this row",C4)))</formula>
    </cfRule>
  </conditionalFormatting>
  <conditionalFormatting sqref="C17:F26">
    <cfRule type="containsText" dxfId="14" priority="7" operator="containsText" text="delete this row">
      <formula>NOT(ISERROR(SEARCH("delete this row",C17)))</formula>
    </cfRule>
  </conditionalFormatting>
  <conditionalFormatting sqref="D4:F13 I28">
    <cfRule type="containsText" dxfId="13" priority="10" operator="containsText" text="5-10 years">
      <formula>NOT(ISERROR(SEARCH("5-10 years",D4)))</formula>
    </cfRule>
    <cfRule type="containsText" dxfId="12" priority="11" operator="containsText" text="10-20 years">
      <formula>NOT(ISERROR(SEARCH("10-20 years",D4)))</formula>
    </cfRule>
    <cfRule type="containsText" dxfId="11" priority="12" operator="containsText" text="20-30 years">
      <formula>NOT(ISERROR(SEARCH("20-30 years",D4)))</formula>
    </cfRule>
    <cfRule type="containsText" dxfId="10" priority="13" operator="containsText" text="30-50 years">
      <formula>NOT(ISERROR(SEARCH("30-50 years",D4)))</formula>
    </cfRule>
    <cfRule type="containsText" dxfId="9" priority="14" operator="containsText" text="Indefinite / Permanent">
      <formula>NOT(ISERROR(SEARCH("Indefinite / Permanent",D4)))</formula>
    </cfRule>
    <cfRule type="containsText" dxfId="8" priority="15" operator="containsText" text="[Select Dropdown]">
      <formula>NOT(ISERROR(SEARCH("[Select Dropdown]",D4)))</formula>
    </cfRule>
  </conditionalFormatting>
  <conditionalFormatting sqref="D17:F26">
    <cfRule type="containsText" dxfId="7" priority="1" operator="containsText" text="5-10 years">
      <formula>NOT(ISERROR(SEARCH("5-10 years",D17)))</formula>
    </cfRule>
    <cfRule type="containsText" dxfId="6" priority="2" operator="containsText" text="10-20 years">
      <formula>NOT(ISERROR(SEARCH("10-20 years",D17)))</formula>
    </cfRule>
    <cfRule type="containsText" dxfId="5" priority="3" operator="containsText" text="20-30 years">
      <formula>NOT(ISERROR(SEARCH("20-30 years",D17)))</formula>
    </cfRule>
    <cfRule type="containsText" dxfId="4" priority="4" operator="containsText" text="30-50 years">
      <formula>NOT(ISERROR(SEARCH("30-50 years",D17)))</formula>
    </cfRule>
    <cfRule type="containsText" dxfId="3" priority="5" operator="containsText" text="Indefinite / Permanent">
      <formula>NOT(ISERROR(SEARCH("Indefinite / Permanent",D17)))</formula>
    </cfRule>
    <cfRule type="containsText" dxfId="2" priority="6" operator="containsText" text="[Select Dropdown]">
      <formula>NOT(ISERROR(SEARCH("[Select Dropdown]",D17)))</formula>
    </cfRule>
  </conditionalFormatting>
  <conditionalFormatting sqref="E4:E5 I28">
    <cfRule type="containsText" dxfId="1" priority="38" operator="containsText" text="delete this row">
      <formula>NOT(ISERROR(SEARCH("delete this row",E4)))</formula>
    </cfRule>
  </conditionalFormatting>
  <conditionalFormatting sqref="E17:E18">
    <cfRule type="containsText" dxfId="0" priority="8" operator="containsText" text="delete this row">
      <formula>NOT(ISERROR(SEARCH("delete this row",E17)))</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DE4E9383-CC37-4E53-9FBF-C3E99D50B649}">
          <x14:formula1>
            <xm:f>'Options 2024 '!$B$31:$B$37</xm:f>
          </x14:formula1>
          <xm:sqref>F4:F13 D17:D26 F17:F26 D4:D13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1C601-8E14-4CD6-BA0D-10C14DEBCEFA}">
  <sheetPr>
    <tabColor rgb="FF00FED4"/>
  </sheetPr>
  <dimension ref="A2:E5"/>
  <sheetViews>
    <sheetView workbookViewId="0">
      <selection activeCell="C5" sqref="C5"/>
    </sheetView>
  </sheetViews>
  <sheetFormatPr defaultRowHeight="13.2" x14ac:dyDescent="0.25"/>
  <cols>
    <col min="1" max="1" width="10.5546875" style="421" bestFit="1" customWidth="1"/>
    <col min="2" max="4" width="8.88671875" style="2"/>
    <col min="5" max="5" width="10.44140625" style="2" bestFit="1" customWidth="1"/>
    <col min="6" max="16384" width="8.88671875" style="2"/>
  </cols>
  <sheetData>
    <row r="2" spans="1:5" x14ac:dyDescent="0.25">
      <c r="B2" s="656" t="s">
        <v>5725</v>
      </c>
      <c r="C2" s="656"/>
      <c r="D2" s="656"/>
      <c r="E2" s="422" t="s">
        <v>5726</v>
      </c>
    </row>
    <row r="3" spans="1:5" x14ac:dyDescent="0.25">
      <c r="A3" s="421" t="s">
        <v>5727</v>
      </c>
      <c r="B3" s="2" t="s">
        <v>5728</v>
      </c>
      <c r="C3" s="2" t="s">
        <v>5729</v>
      </c>
    </row>
    <row r="4" spans="1:5" x14ac:dyDescent="0.25">
      <c r="A4" s="421">
        <v>25.1</v>
      </c>
      <c r="B4" s="423">
        <v>45719</v>
      </c>
      <c r="C4" s="2" t="s">
        <v>5730</v>
      </c>
    </row>
    <row r="5" spans="1:5" x14ac:dyDescent="0.25">
      <c r="A5" s="421">
        <v>25.1</v>
      </c>
      <c r="B5" s="423">
        <v>45719</v>
      </c>
      <c r="C5" s="2" t="s">
        <v>5731</v>
      </c>
    </row>
  </sheetData>
  <sheetProtection algorithmName="SHA-512" hashValue="C6J69QfBxtiqOHzJyhK4iFBIVAw3da10WmOS1Mh9Wtg+DljL9rST9BJT2n1cjxHO47uH1xvjGwOW+8VfXs4Xfw==" saltValue="RGhTwmoxDQ94mugDOgq0KQ==" spinCount="100000" sheet="1" objects="1" scenarios="1"/>
  <mergeCells count="1">
    <mergeCell ref="B2:D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5A6B9-E8DC-4B84-B2CB-22BD3C1D2935}">
  <sheetPr codeName="Sheet61"/>
  <dimension ref="B2:B12"/>
  <sheetViews>
    <sheetView workbookViewId="0">
      <selection activeCell="F19" sqref="F19"/>
    </sheetView>
  </sheetViews>
  <sheetFormatPr defaultRowHeight="13.2" x14ac:dyDescent="0.25"/>
  <sheetData>
    <row r="2" spans="2:2" x14ac:dyDescent="0.25">
      <c r="B2" s="11" t="s">
        <v>12</v>
      </c>
    </row>
    <row r="3" spans="2:2" x14ac:dyDescent="0.25">
      <c r="B3" s="11" t="s">
        <v>5225</v>
      </c>
    </row>
    <row r="4" spans="2:2" x14ac:dyDescent="0.25">
      <c r="B4" s="11" t="s">
        <v>5226</v>
      </c>
    </row>
    <row r="5" spans="2:2" x14ac:dyDescent="0.25">
      <c r="B5" s="11" t="s">
        <v>5227</v>
      </c>
    </row>
    <row r="6" spans="2:2" x14ac:dyDescent="0.25">
      <c r="B6" s="11" t="s">
        <v>5138</v>
      </c>
    </row>
    <row r="8" spans="2:2" x14ac:dyDescent="0.25">
      <c r="B8" s="11" t="s">
        <v>12</v>
      </c>
    </row>
    <row r="9" spans="2:2" x14ac:dyDescent="0.25">
      <c r="B9" s="11" t="s">
        <v>5228</v>
      </c>
    </row>
    <row r="10" spans="2:2" x14ac:dyDescent="0.25">
      <c r="B10" s="11" t="s">
        <v>5229</v>
      </c>
    </row>
    <row r="11" spans="2:2" x14ac:dyDescent="0.25">
      <c r="B11" s="11" t="s">
        <v>5230</v>
      </c>
    </row>
    <row r="12" spans="2:2" x14ac:dyDescent="0.25">
      <c r="B12" s="11" t="s">
        <v>5138</v>
      </c>
    </row>
  </sheetData>
  <sheetProtection algorithmName="SHA-512" hashValue="05MRR3+px1WJh6kYm/gXkKQ9cesPN0BbqK03QHirak7w+I1D/fXQEv8t2+gmuQFwjdd7VSSfhDzIYJ1gxY3KJA==" saltValue="EffFR4bqPrqSmQRmqff4Mw==" spinCount="100000" sheet="1" objects="1" scenarios="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7A184-3DCE-406A-992D-90DE4CBF27AC}">
  <sheetPr codeName="Sheet71"/>
  <dimension ref="B1:G196"/>
  <sheetViews>
    <sheetView topLeftCell="A184" workbookViewId="0">
      <selection activeCell="B194" sqref="B194"/>
    </sheetView>
  </sheetViews>
  <sheetFormatPr defaultRowHeight="13.2" x14ac:dyDescent="0.25"/>
  <cols>
    <col min="2" max="2" width="32.77734375" customWidth="1"/>
  </cols>
  <sheetData>
    <row r="1" spans="2:7" x14ac:dyDescent="0.25">
      <c r="F1" s="11"/>
    </row>
    <row r="2" spans="2:7" x14ac:dyDescent="0.25">
      <c r="B2" s="11" t="s">
        <v>12</v>
      </c>
      <c r="D2" s="11" t="s">
        <v>12</v>
      </c>
    </row>
    <row r="3" spans="2:7" x14ac:dyDescent="0.25">
      <c r="B3" s="11" t="s">
        <v>5723</v>
      </c>
      <c r="D3" s="11" t="s">
        <v>5268</v>
      </c>
    </row>
    <row r="4" spans="2:7" x14ac:dyDescent="0.25">
      <c r="B4" s="11" t="s">
        <v>1944</v>
      </c>
      <c r="D4" s="11" t="s">
        <v>5269</v>
      </c>
    </row>
    <row r="5" spans="2:7" x14ac:dyDescent="0.25">
      <c r="B5" s="11" t="s">
        <v>1945</v>
      </c>
    </row>
    <row r="6" spans="2:7" x14ac:dyDescent="0.25">
      <c r="B6" s="11" t="s">
        <v>1946</v>
      </c>
      <c r="D6" s="11"/>
    </row>
    <row r="7" spans="2:7" x14ac:dyDescent="0.25">
      <c r="B7" s="11" t="s">
        <v>1947</v>
      </c>
      <c r="D7" s="11"/>
    </row>
    <row r="8" spans="2:7" x14ac:dyDescent="0.25">
      <c r="B8" s="11" t="s">
        <v>5526</v>
      </c>
      <c r="D8" s="11"/>
    </row>
    <row r="9" spans="2:7" x14ac:dyDescent="0.25">
      <c r="B9" s="11" t="s">
        <v>5527</v>
      </c>
      <c r="D9" s="11"/>
    </row>
    <row r="11" spans="2:7" x14ac:dyDescent="0.25">
      <c r="B11" t="s">
        <v>5075</v>
      </c>
      <c r="D11" t="s">
        <v>5075</v>
      </c>
      <c r="G11" s="11" t="s">
        <v>12</v>
      </c>
    </row>
    <row r="12" spans="2:7" x14ac:dyDescent="0.25">
      <c r="B12" t="s">
        <v>5076</v>
      </c>
      <c r="D12" t="s">
        <v>5265</v>
      </c>
      <c r="G12" s="11" t="s">
        <v>5278</v>
      </c>
    </row>
    <row r="13" spans="2:7" x14ac:dyDescent="0.25">
      <c r="B13" s="11" t="s">
        <v>5110</v>
      </c>
      <c r="D13" s="11" t="s">
        <v>5264</v>
      </c>
      <c r="G13" s="11" t="s">
        <v>5279</v>
      </c>
    </row>
    <row r="14" spans="2:7" x14ac:dyDescent="0.25">
      <c r="B14" t="s">
        <v>5083</v>
      </c>
      <c r="D14" t="s">
        <v>5266</v>
      </c>
      <c r="G14" s="11" t="s">
        <v>5280</v>
      </c>
    </row>
    <row r="15" spans="2:7" x14ac:dyDescent="0.25">
      <c r="B15" t="s">
        <v>5084</v>
      </c>
      <c r="D15" t="s">
        <v>5267</v>
      </c>
      <c r="G15" s="11" t="s">
        <v>5528</v>
      </c>
    </row>
    <row r="16" spans="2:7" ht="12.6" customHeight="1" x14ac:dyDescent="0.25">
      <c r="G16" s="11" t="s">
        <v>5281</v>
      </c>
    </row>
    <row r="17" spans="2:2" x14ac:dyDescent="0.25">
      <c r="B17" t="s">
        <v>12</v>
      </c>
    </row>
    <row r="18" spans="2:2" x14ac:dyDescent="0.25">
      <c r="B18" t="s">
        <v>5082</v>
      </c>
    </row>
    <row r="19" spans="2:2" x14ac:dyDescent="0.25">
      <c r="B19" t="s">
        <v>5090</v>
      </c>
    </row>
    <row r="20" spans="2:2" x14ac:dyDescent="0.25">
      <c r="B20" s="11" t="s">
        <v>5099</v>
      </c>
    </row>
    <row r="22" spans="2:2" x14ac:dyDescent="0.25">
      <c r="B22" t="s">
        <v>12</v>
      </c>
    </row>
    <row r="23" spans="2:2" x14ac:dyDescent="0.25">
      <c r="B23" t="s">
        <v>5085</v>
      </c>
    </row>
    <row r="24" spans="2:2" x14ac:dyDescent="0.25">
      <c r="B24" t="s">
        <v>5086</v>
      </c>
    </row>
    <row r="25" spans="2:2" x14ac:dyDescent="0.25">
      <c r="B25" t="s">
        <v>5087</v>
      </c>
    </row>
    <row r="26" spans="2:2" x14ac:dyDescent="0.25">
      <c r="B26" t="s">
        <v>5088</v>
      </c>
    </row>
    <row r="27" spans="2:2" x14ac:dyDescent="0.25">
      <c r="B27" t="s">
        <v>5089</v>
      </c>
    </row>
    <row r="28" spans="2:2" x14ac:dyDescent="0.25">
      <c r="B28" t="s">
        <v>5091</v>
      </c>
    </row>
    <row r="29" spans="2:2" x14ac:dyDescent="0.25">
      <c r="B29" s="11" t="s">
        <v>5099</v>
      </c>
    </row>
    <row r="31" spans="2:2" x14ac:dyDescent="0.25">
      <c r="B31" s="11" t="s">
        <v>5075</v>
      </c>
    </row>
    <row r="32" spans="2:2" x14ac:dyDescent="0.25">
      <c r="B32" s="11" t="s">
        <v>5077</v>
      </c>
    </row>
    <row r="33" spans="2:2" x14ac:dyDescent="0.25">
      <c r="B33" s="11" t="s">
        <v>5103</v>
      </c>
    </row>
    <row r="34" spans="2:2" x14ac:dyDescent="0.25">
      <c r="B34" s="11" t="s">
        <v>5104</v>
      </c>
    </row>
    <row r="35" spans="2:2" x14ac:dyDescent="0.25">
      <c r="B35" s="11" t="s">
        <v>5085</v>
      </c>
    </row>
    <row r="36" spans="2:2" x14ac:dyDescent="0.25">
      <c r="B36" s="11" t="s">
        <v>5274</v>
      </c>
    </row>
    <row r="37" spans="2:2" x14ac:dyDescent="0.25">
      <c r="B37" s="11" t="s">
        <v>5105</v>
      </c>
    </row>
    <row r="39" spans="2:2" x14ac:dyDescent="0.25">
      <c r="B39" s="11" t="s">
        <v>5075</v>
      </c>
    </row>
    <row r="40" spans="2:2" x14ac:dyDescent="0.25">
      <c r="B40" s="11" t="s">
        <v>5108</v>
      </c>
    </row>
    <row r="41" spans="2:2" x14ac:dyDescent="0.25">
      <c r="B41" s="11" t="s">
        <v>5109</v>
      </c>
    </row>
    <row r="43" spans="2:2" x14ac:dyDescent="0.25">
      <c r="B43" s="11" t="s">
        <v>12</v>
      </c>
    </row>
    <row r="44" spans="2:2" x14ac:dyDescent="0.25">
      <c r="B44" s="11" t="s">
        <v>5114</v>
      </c>
    </row>
    <row r="45" spans="2:2" x14ac:dyDescent="0.25">
      <c r="B45" s="11" t="s">
        <v>5115</v>
      </c>
    </row>
    <row r="46" spans="2:2" x14ac:dyDescent="0.25">
      <c r="B46" s="11" t="s">
        <v>5116</v>
      </c>
    </row>
    <row r="47" spans="2:2" x14ac:dyDescent="0.25">
      <c r="B47" s="11" t="s">
        <v>5117</v>
      </c>
    </row>
    <row r="48" spans="2:2" x14ac:dyDescent="0.25">
      <c r="B48" s="11" t="s">
        <v>5118</v>
      </c>
    </row>
    <row r="49" spans="2:2" x14ac:dyDescent="0.25">
      <c r="B49" s="11" t="s">
        <v>5119</v>
      </c>
    </row>
    <row r="50" spans="2:2" x14ac:dyDescent="0.25">
      <c r="B50" s="11" t="s">
        <v>5120</v>
      </c>
    </row>
    <row r="51" spans="2:2" x14ac:dyDescent="0.25">
      <c r="B51" s="11" t="s">
        <v>5121</v>
      </c>
    </row>
    <row r="52" spans="2:2" x14ac:dyDescent="0.25">
      <c r="B52" s="11" t="s">
        <v>5122</v>
      </c>
    </row>
    <row r="53" spans="2:2" x14ac:dyDescent="0.25">
      <c r="B53" s="11" t="s">
        <v>5123</v>
      </c>
    </row>
    <row r="54" spans="2:2" x14ac:dyDescent="0.25">
      <c r="B54" s="11" t="s">
        <v>5124</v>
      </c>
    </row>
    <row r="55" spans="2:2" x14ac:dyDescent="0.25">
      <c r="B55" s="11" t="s">
        <v>5125</v>
      </c>
    </row>
    <row r="57" spans="2:2" x14ac:dyDescent="0.25">
      <c r="B57" s="11" t="s">
        <v>12</v>
      </c>
    </row>
    <row r="58" spans="2:2" x14ac:dyDescent="0.25">
      <c r="B58" s="74">
        <v>0</v>
      </c>
    </row>
    <row r="59" spans="2:2" x14ac:dyDescent="0.25">
      <c r="B59" s="74">
        <v>1</v>
      </c>
    </row>
    <row r="60" spans="2:2" x14ac:dyDescent="0.25">
      <c r="B60" s="74">
        <v>2</v>
      </c>
    </row>
    <row r="61" spans="2:2" x14ac:dyDescent="0.25">
      <c r="B61" s="74">
        <v>3</v>
      </c>
    </row>
    <row r="62" spans="2:2" x14ac:dyDescent="0.25">
      <c r="B62" s="74">
        <v>4</v>
      </c>
    </row>
    <row r="63" spans="2:2" x14ac:dyDescent="0.25">
      <c r="B63" s="74">
        <v>5</v>
      </c>
    </row>
    <row r="64" spans="2:2" x14ac:dyDescent="0.25">
      <c r="B64" s="74">
        <v>6</v>
      </c>
    </row>
    <row r="65" spans="2:2" x14ac:dyDescent="0.25">
      <c r="B65" s="74">
        <v>7</v>
      </c>
    </row>
    <row r="66" spans="2:2" x14ac:dyDescent="0.25">
      <c r="B66" s="74">
        <v>8</v>
      </c>
    </row>
    <row r="67" spans="2:2" x14ac:dyDescent="0.25">
      <c r="B67" s="74">
        <v>9</v>
      </c>
    </row>
    <row r="68" spans="2:2" x14ac:dyDescent="0.25">
      <c r="B68" s="74">
        <v>10</v>
      </c>
    </row>
    <row r="70" spans="2:2" x14ac:dyDescent="0.25">
      <c r="B70" s="11" t="s">
        <v>12</v>
      </c>
    </row>
    <row r="71" spans="2:2" x14ac:dyDescent="0.25">
      <c r="B71" s="11" t="s">
        <v>5698</v>
      </c>
    </row>
    <row r="72" spans="2:2" x14ac:dyDescent="0.25">
      <c r="B72" s="11" t="s">
        <v>5699</v>
      </c>
    </row>
    <row r="73" spans="2:2" x14ac:dyDescent="0.25">
      <c r="B73" s="11" t="s">
        <v>5700</v>
      </c>
    </row>
    <row r="74" spans="2:2" x14ac:dyDescent="0.25">
      <c r="B74" s="11" t="s">
        <v>5143</v>
      </c>
    </row>
    <row r="75" spans="2:2" x14ac:dyDescent="0.25">
      <c r="B75" s="11" t="s">
        <v>5139</v>
      </c>
    </row>
    <row r="77" spans="2:2" x14ac:dyDescent="0.25">
      <c r="B77" s="11" t="s">
        <v>12</v>
      </c>
    </row>
    <row r="78" spans="2:2" x14ac:dyDescent="0.25">
      <c r="B78" s="11" t="s">
        <v>5140</v>
      </c>
    </row>
    <row r="79" spans="2:2" x14ac:dyDescent="0.25">
      <c r="B79" s="11" t="s">
        <v>5141</v>
      </c>
    </row>
    <row r="80" spans="2:2" x14ac:dyDescent="0.25">
      <c r="B80" s="11" t="s">
        <v>5142</v>
      </c>
    </row>
    <row r="81" spans="2:2" x14ac:dyDescent="0.25">
      <c r="B81" s="11" t="s">
        <v>5143</v>
      </c>
    </row>
    <row r="82" spans="2:2" x14ac:dyDescent="0.25">
      <c r="B82" s="11" t="s">
        <v>5139</v>
      </c>
    </row>
    <row r="84" spans="2:2" x14ac:dyDescent="0.25">
      <c r="B84" s="11" t="s">
        <v>12</v>
      </c>
    </row>
    <row r="85" spans="2:2" x14ac:dyDescent="0.25">
      <c r="B85" s="11" t="s">
        <v>5144</v>
      </c>
    </row>
    <row r="86" spans="2:2" x14ac:dyDescent="0.25">
      <c r="B86" s="11" t="s">
        <v>5145</v>
      </c>
    </row>
    <row r="87" spans="2:2" x14ac:dyDescent="0.25">
      <c r="B87" s="11" t="s">
        <v>5146</v>
      </c>
    </row>
    <row r="88" spans="2:2" x14ac:dyDescent="0.25">
      <c r="B88" s="11" t="s">
        <v>5147</v>
      </c>
    </row>
    <row r="89" spans="2:2" x14ac:dyDescent="0.25">
      <c r="B89" s="11" t="s">
        <v>5148</v>
      </c>
    </row>
    <row r="90" spans="2:2" x14ac:dyDescent="0.25">
      <c r="B90" s="11" t="s">
        <v>5139</v>
      </c>
    </row>
    <row r="92" spans="2:2" x14ac:dyDescent="0.25">
      <c r="B92" s="11" t="s">
        <v>5075</v>
      </c>
    </row>
    <row r="93" spans="2:2" x14ac:dyDescent="0.25">
      <c r="B93" s="11" t="s">
        <v>5149</v>
      </c>
    </row>
    <row r="94" spans="2:2" x14ac:dyDescent="0.25">
      <c r="B94" s="11" t="s">
        <v>5150</v>
      </c>
    </row>
    <row r="95" spans="2:2" x14ac:dyDescent="0.25">
      <c r="B95" s="11" t="s">
        <v>5151</v>
      </c>
    </row>
    <row r="96" spans="2:2" x14ac:dyDescent="0.25">
      <c r="B96" s="11" t="s">
        <v>5152</v>
      </c>
    </row>
    <row r="97" spans="2:2" x14ac:dyDescent="0.25">
      <c r="B97" s="11" t="s">
        <v>5139</v>
      </c>
    </row>
    <row r="99" spans="2:2" x14ac:dyDescent="0.25">
      <c r="B99" s="11" t="s">
        <v>12</v>
      </c>
    </row>
    <row r="100" spans="2:2" x14ac:dyDescent="0.25">
      <c r="B100" s="11" t="s">
        <v>5153</v>
      </c>
    </row>
    <row r="101" spans="2:2" x14ac:dyDescent="0.25">
      <c r="B101" s="11" t="s">
        <v>5154</v>
      </c>
    </row>
    <row r="102" spans="2:2" x14ac:dyDescent="0.25">
      <c r="B102" s="11" t="s">
        <v>5155</v>
      </c>
    </row>
    <row r="103" spans="2:2" x14ac:dyDescent="0.25">
      <c r="B103" s="11" t="s">
        <v>5148</v>
      </c>
    </row>
    <row r="104" spans="2:2" x14ac:dyDescent="0.25">
      <c r="B104" s="11" t="s">
        <v>5156</v>
      </c>
    </row>
    <row r="105" spans="2:2" x14ac:dyDescent="0.25">
      <c r="B105" s="11" t="s">
        <v>5139</v>
      </c>
    </row>
    <row r="107" spans="2:2" x14ac:dyDescent="0.25">
      <c r="B107" s="11" t="s">
        <v>5075</v>
      </c>
    </row>
    <row r="108" spans="2:2" x14ac:dyDescent="0.25">
      <c r="B108" s="11" t="s">
        <v>5157</v>
      </c>
    </row>
    <row r="109" spans="2:2" x14ac:dyDescent="0.25">
      <c r="B109" s="11" t="s">
        <v>5158</v>
      </c>
    </row>
    <row r="110" spans="2:2" x14ac:dyDescent="0.25">
      <c r="B110" s="11" t="s">
        <v>5159</v>
      </c>
    </row>
    <row r="111" spans="2:2" x14ac:dyDescent="0.25">
      <c r="B111" s="11" t="s">
        <v>5160</v>
      </c>
    </row>
    <row r="112" spans="2:2" x14ac:dyDescent="0.25">
      <c r="B112" s="11" t="s">
        <v>5161</v>
      </c>
    </row>
    <row r="113" spans="2:2" x14ac:dyDescent="0.25">
      <c r="B113" s="11" t="s">
        <v>5148</v>
      </c>
    </row>
    <row r="114" spans="2:2" x14ac:dyDescent="0.25">
      <c r="B114" s="11" t="s">
        <v>5156</v>
      </c>
    </row>
    <row r="115" spans="2:2" x14ac:dyDescent="0.25">
      <c r="B115" s="11" t="s">
        <v>5139</v>
      </c>
    </row>
    <row r="117" spans="2:2" x14ac:dyDescent="0.25">
      <c r="B117" s="11" t="s">
        <v>5075</v>
      </c>
    </row>
    <row r="118" spans="2:2" x14ac:dyDescent="0.25">
      <c r="B118" s="11" t="s">
        <v>5174</v>
      </c>
    </row>
    <row r="119" spans="2:2" x14ac:dyDescent="0.25">
      <c r="B119" s="11" t="s">
        <v>5175</v>
      </c>
    </row>
    <row r="120" spans="2:2" x14ac:dyDescent="0.25">
      <c r="B120" s="11" t="s">
        <v>11</v>
      </c>
    </row>
    <row r="121" spans="2:2" x14ac:dyDescent="0.25">
      <c r="B121" s="11" t="s">
        <v>5176</v>
      </c>
    </row>
    <row r="123" spans="2:2" x14ac:dyDescent="0.25">
      <c r="B123" s="11" t="s">
        <v>12</v>
      </c>
    </row>
    <row r="124" spans="2:2" x14ac:dyDescent="0.25">
      <c r="B124" s="11" t="s">
        <v>5341</v>
      </c>
    </row>
    <row r="125" spans="2:2" x14ac:dyDescent="0.25">
      <c r="B125" s="11" t="s">
        <v>5342</v>
      </c>
    </row>
    <row r="126" spans="2:2" x14ac:dyDescent="0.25">
      <c r="B126" s="11" t="s">
        <v>5343</v>
      </c>
    </row>
    <row r="128" spans="2:2" x14ac:dyDescent="0.25">
      <c r="B128" s="11" t="s">
        <v>12</v>
      </c>
    </row>
    <row r="129" spans="2:2" x14ac:dyDescent="0.25">
      <c r="B129" s="11" t="s">
        <v>5346</v>
      </c>
    </row>
    <row r="130" spans="2:2" x14ac:dyDescent="0.25">
      <c r="B130" s="11" t="s">
        <v>5347</v>
      </c>
    </row>
    <row r="131" spans="2:2" x14ac:dyDescent="0.25">
      <c r="B131" s="11" t="s">
        <v>5391</v>
      </c>
    </row>
    <row r="132" spans="2:2" x14ac:dyDescent="0.25">
      <c r="B132" s="11" t="s">
        <v>5390</v>
      </c>
    </row>
    <row r="134" spans="2:2" x14ac:dyDescent="0.25">
      <c r="B134" s="11" t="s">
        <v>12</v>
      </c>
    </row>
    <row r="135" spans="2:2" x14ac:dyDescent="0.25">
      <c r="B135" s="11" t="s">
        <v>5383</v>
      </c>
    </row>
    <row r="136" spans="2:2" x14ac:dyDescent="0.25">
      <c r="B136" s="11" t="s">
        <v>5384</v>
      </c>
    </row>
    <row r="137" spans="2:2" x14ac:dyDescent="0.25">
      <c r="B137" s="11"/>
    </row>
    <row r="138" spans="2:2" x14ac:dyDescent="0.25">
      <c r="B138" s="11" t="s">
        <v>12</v>
      </c>
    </row>
    <row r="139" spans="2:2" x14ac:dyDescent="0.25">
      <c r="B139" s="11" t="s">
        <v>5391</v>
      </c>
    </row>
    <row r="140" spans="2:2" x14ac:dyDescent="0.25">
      <c r="B140" s="11" t="s">
        <v>5390</v>
      </c>
    </row>
    <row r="141" spans="2:2" x14ac:dyDescent="0.25">
      <c r="B141" s="11" t="s">
        <v>6</v>
      </c>
    </row>
    <row r="143" spans="2:2" x14ac:dyDescent="0.25">
      <c r="B143" s="11" t="s">
        <v>12</v>
      </c>
    </row>
    <row r="144" spans="2:2" x14ac:dyDescent="0.25">
      <c r="B144" s="11" t="s">
        <v>5399</v>
      </c>
    </row>
    <row r="145" spans="2:2" x14ac:dyDescent="0.25">
      <c r="B145" s="11" t="s">
        <v>5400</v>
      </c>
    </row>
    <row r="146" spans="2:2" x14ac:dyDescent="0.25">
      <c r="B146" s="11" t="s">
        <v>5401</v>
      </c>
    </row>
    <row r="147" spans="2:2" x14ac:dyDescent="0.25">
      <c r="B147" s="11" t="s">
        <v>5402</v>
      </c>
    </row>
    <row r="148" spans="2:2" x14ac:dyDescent="0.25">
      <c r="B148" s="11" t="s">
        <v>5403</v>
      </c>
    </row>
    <row r="150" spans="2:2" x14ac:dyDescent="0.25">
      <c r="B150" s="11" t="s">
        <v>12</v>
      </c>
    </row>
    <row r="151" spans="2:2" x14ac:dyDescent="0.25">
      <c r="B151" s="11" t="s">
        <v>5399</v>
      </c>
    </row>
    <row r="152" spans="2:2" x14ac:dyDescent="0.25">
      <c r="B152" s="11" t="s">
        <v>5407</v>
      </c>
    </row>
    <row r="153" spans="2:2" x14ac:dyDescent="0.25">
      <c r="B153" s="11" t="s">
        <v>5408</v>
      </c>
    </row>
    <row r="154" spans="2:2" x14ac:dyDescent="0.25">
      <c r="B154" s="11" t="s">
        <v>5400</v>
      </c>
    </row>
    <row r="155" spans="2:2" x14ac:dyDescent="0.25">
      <c r="B155" s="11" t="s">
        <v>5409</v>
      </c>
    </row>
    <row r="156" spans="2:2" x14ac:dyDescent="0.25">
      <c r="B156" s="11" t="s">
        <v>5410</v>
      </c>
    </row>
    <row r="157" spans="2:2" x14ac:dyDescent="0.25">
      <c r="B157" s="11" t="s">
        <v>5401</v>
      </c>
    </row>
    <row r="158" spans="2:2" x14ac:dyDescent="0.25">
      <c r="B158" s="11" t="s">
        <v>5411</v>
      </c>
    </row>
    <row r="159" spans="2:2" x14ac:dyDescent="0.25">
      <c r="B159" s="11" t="s">
        <v>5412</v>
      </c>
    </row>
    <row r="160" spans="2:2" x14ac:dyDescent="0.25">
      <c r="B160" s="11" t="s">
        <v>5402</v>
      </c>
    </row>
    <row r="161" spans="2:2" x14ac:dyDescent="0.25">
      <c r="B161" s="11" t="s">
        <v>5413</v>
      </c>
    </row>
    <row r="163" spans="2:2" x14ac:dyDescent="0.25">
      <c r="B163" s="11" t="s">
        <v>12</v>
      </c>
    </row>
    <row r="164" spans="2:2" x14ac:dyDescent="0.25">
      <c r="B164" s="11" t="s">
        <v>5418</v>
      </c>
    </row>
    <row r="165" spans="2:2" x14ac:dyDescent="0.25">
      <c r="B165" s="11" t="s">
        <v>5399</v>
      </c>
    </row>
    <row r="166" spans="2:2" x14ac:dyDescent="0.25">
      <c r="B166" s="11" t="s">
        <v>5400</v>
      </c>
    </row>
    <row r="167" spans="2:2" x14ac:dyDescent="0.25">
      <c r="B167" s="11" t="s">
        <v>5401</v>
      </c>
    </row>
    <row r="168" spans="2:2" x14ac:dyDescent="0.25">
      <c r="B168" s="11" t="s">
        <v>5529</v>
      </c>
    </row>
    <row r="169" spans="2:2" x14ac:dyDescent="0.25">
      <c r="B169" s="11" t="s">
        <v>5530</v>
      </c>
    </row>
    <row r="170" spans="2:2" x14ac:dyDescent="0.25">
      <c r="B170" s="11" t="s">
        <v>5402</v>
      </c>
    </row>
    <row r="172" spans="2:2" x14ac:dyDescent="0.25">
      <c r="B172" s="11" t="s">
        <v>12</v>
      </c>
    </row>
    <row r="173" spans="2:2" x14ac:dyDescent="0.25">
      <c r="B173" s="11" t="s">
        <v>5431</v>
      </c>
    </row>
    <row r="174" spans="2:2" ht="13.8" x14ac:dyDescent="0.3">
      <c r="B174" s="11" t="s">
        <v>5432</v>
      </c>
    </row>
    <row r="176" spans="2:2" x14ac:dyDescent="0.25">
      <c r="B176" s="11" t="s">
        <v>12</v>
      </c>
    </row>
    <row r="177" spans="2:2" x14ac:dyDescent="0.25">
      <c r="B177" s="11" t="s">
        <v>5444</v>
      </c>
    </row>
    <row r="178" spans="2:2" x14ac:dyDescent="0.25">
      <c r="B178" s="11" t="s">
        <v>5445</v>
      </c>
    </row>
    <row r="179" spans="2:2" x14ac:dyDescent="0.25">
      <c r="B179" s="11" t="s">
        <v>5443</v>
      </c>
    </row>
    <row r="180" spans="2:2" x14ac:dyDescent="0.25">
      <c r="B180" s="11"/>
    </row>
    <row r="181" spans="2:2" x14ac:dyDescent="0.25">
      <c r="B181" s="11" t="s">
        <v>5075</v>
      </c>
    </row>
    <row r="182" spans="2:2" x14ac:dyDescent="0.25">
      <c r="B182" s="11" t="s">
        <v>5390</v>
      </c>
    </row>
    <row r="183" spans="2:2" x14ac:dyDescent="0.25">
      <c r="B183" s="11" t="s">
        <v>5478</v>
      </c>
    </row>
    <row r="184" spans="2:2" x14ac:dyDescent="0.25">
      <c r="B184" s="11"/>
    </row>
    <row r="185" spans="2:2" x14ac:dyDescent="0.25">
      <c r="B185" s="11" t="s">
        <v>12</v>
      </c>
    </row>
    <row r="186" spans="2:2" x14ac:dyDescent="0.25">
      <c r="B186" s="11" t="s">
        <v>5501</v>
      </c>
    </row>
    <row r="187" spans="2:2" x14ac:dyDescent="0.25">
      <c r="B187" s="11" t="s">
        <v>5502</v>
      </c>
    </row>
    <row r="188" spans="2:2" x14ac:dyDescent="0.25">
      <c r="B188" s="11" t="s">
        <v>5503</v>
      </c>
    </row>
    <row r="190" spans="2:2" x14ac:dyDescent="0.25">
      <c r="B190" s="11" t="s">
        <v>12</v>
      </c>
    </row>
    <row r="191" spans="2:2" x14ac:dyDescent="0.25">
      <c r="B191" s="11" t="s">
        <v>5521</v>
      </c>
    </row>
    <row r="192" spans="2:2" x14ac:dyDescent="0.25">
      <c r="B192" s="11" t="s">
        <v>5419</v>
      </c>
    </row>
    <row r="194" spans="2:2" x14ac:dyDescent="0.25">
      <c r="B194" s="11" t="s">
        <v>5531</v>
      </c>
    </row>
    <row r="195" spans="2:2" x14ac:dyDescent="0.25">
      <c r="B195" s="11" t="s">
        <v>5532</v>
      </c>
    </row>
    <row r="196" spans="2:2" x14ac:dyDescent="0.25">
      <c r="B196" s="11" t="s">
        <v>5533</v>
      </c>
    </row>
  </sheetData>
  <sheetProtection algorithmName="SHA-512" hashValue="U0cPUw+qVOT1mApt7kk7VMSh4WpZTxtkw0cx0jw8B2f77y7HaPKHRKzHF4zcoHVbel3S+cJzdrDSo/5AhfxdRg==" saltValue="vfa255KOY9iygnW6lyVxKg==" spinCount="100000" sheet="1" objects="1" scenarios="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1767B-B04A-4033-9EC4-DEE7AE4D3C84}">
  <sheetPr codeName="Sheet81"/>
  <dimension ref="B2:B48"/>
  <sheetViews>
    <sheetView topLeftCell="A34" workbookViewId="0">
      <selection activeCell="I10" sqref="I10"/>
    </sheetView>
  </sheetViews>
  <sheetFormatPr defaultRowHeight="13.2" x14ac:dyDescent="0.25"/>
  <sheetData>
    <row r="2" spans="2:2" x14ac:dyDescent="0.25">
      <c r="B2" s="11" t="s">
        <v>5075</v>
      </c>
    </row>
    <row r="3" spans="2:2" x14ac:dyDescent="0.25">
      <c r="B3" s="11" t="s">
        <v>5704</v>
      </c>
    </row>
    <row r="4" spans="2:2" x14ac:dyDescent="0.25">
      <c r="B4" s="11" t="s">
        <v>5705</v>
      </c>
    </row>
    <row r="5" spans="2:2" x14ac:dyDescent="0.25">
      <c r="B5" s="11" t="s">
        <v>5706</v>
      </c>
    </row>
    <row r="6" spans="2:2" x14ac:dyDescent="0.25">
      <c r="B6" s="11" t="s">
        <v>5707</v>
      </c>
    </row>
    <row r="8" spans="2:2" x14ac:dyDescent="0.25">
      <c r="B8" s="11" t="s">
        <v>5075</v>
      </c>
    </row>
    <row r="9" spans="2:2" x14ac:dyDescent="0.25">
      <c r="B9" s="11" t="s">
        <v>5193</v>
      </c>
    </row>
    <row r="10" spans="2:2" x14ac:dyDescent="0.25">
      <c r="B10" s="11" t="s">
        <v>5194</v>
      </c>
    </row>
    <row r="11" spans="2:2" x14ac:dyDescent="0.25">
      <c r="B11" s="11" t="s">
        <v>5195</v>
      </c>
    </row>
    <row r="13" spans="2:2" x14ac:dyDescent="0.25">
      <c r="B13" s="11" t="s">
        <v>5075</v>
      </c>
    </row>
    <row r="14" spans="2:2" x14ac:dyDescent="0.25">
      <c r="B14" s="11" t="s">
        <v>5196</v>
      </c>
    </row>
    <row r="15" spans="2:2" x14ac:dyDescent="0.25">
      <c r="B15" s="11" t="s">
        <v>5197</v>
      </c>
    </row>
    <row r="16" spans="2:2" x14ac:dyDescent="0.25">
      <c r="B16" s="11" t="s">
        <v>5198</v>
      </c>
    </row>
    <row r="18" spans="2:2" x14ac:dyDescent="0.25">
      <c r="B18" s="11" t="s">
        <v>5075</v>
      </c>
    </row>
    <row r="19" spans="2:2" x14ac:dyDescent="0.25">
      <c r="B19" s="11" t="s">
        <v>5201</v>
      </c>
    </row>
    <row r="20" spans="2:2" x14ac:dyDescent="0.25">
      <c r="B20" s="11" t="s">
        <v>5202</v>
      </c>
    </row>
    <row r="21" spans="2:2" x14ac:dyDescent="0.25">
      <c r="B21" s="11" t="s">
        <v>5203</v>
      </c>
    </row>
    <row r="22" spans="2:2" x14ac:dyDescent="0.25">
      <c r="B22" s="11" t="s">
        <v>5204</v>
      </c>
    </row>
    <row r="23" spans="2:2" x14ac:dyDescent="0.25">
      <c r="B23" s="11" t="s">
        <v>5205</v>
      </c>
    </row>
    <row r="24" spans="2:2" x14ac:dyDescent="0.25">
      <c r="B24" s="11" t="s">
        <v>5206</v>
      </c>
    </row>
    <row r="25" spans="2:2" x14ac:dyDescent="0.25">
      <c r="B25" s="11" t="s">
        <v>5207</v>
      </c>
    </row>
    <row r="27" spans="2:2" x14ac:dyDescent="0.25">
      <c r="B27" s="11" t="s">
        <v>12</v>
      </c>
    </row>
    <row r="28" spans="2:2" x14ac:dyDescent="0.25">
      <c r="B28" s="11" t="s">
        <v>5208</v>
      </c>
    </row>
    <row r="29" spans="2:2" x14ac:dyDescent="0.25">
      <c r="B29" s="11" t="s">
        <v>5209</v>
      </c>
    </row>
    <row r="30" spans="2:2" x14ac:dyDescent="0.25">
      <c r="B30" s="11" t="s">
        <v>5210</v>
      </c>
    </row>
    <row r="31" spans="2:2" x14ac:dyDescent="0.25">
      <c r="B31" s="11" t="s">
        <v>5211</v>
      </c>
    </row>
    <row r="32" spans="2:2" x14ac:dyDescent="0.25">
      <c r="B32" s="11" t="s">
        <v>5212</v>
      </c>
    </row>
    <row r="34" spans="2:2" x14ac:dyDescent="0.25">
      <c r="B34" s="11" t="s">
        <v>5075</v>
      </c>
    </row>
    <row r="35" spans="2:2" x14ac:dyDescent="0.25">
      <c r="B35" s="11" t="s">
        <v>5214</v>
      </c>
    </row>
    <row r="36" spans="2:2" x14ac:dyDescent="0.25">
      <c r="B36" s="11" t="s">
        <v>5215</v>
      </c>
    </row>
    <row r="37" spans="2:2" x14ac:dyDescent="0.25">
      <c r="B37" s="11" t="s">
        <v>5216</v>
      </c>
    </row>
    <row r="38" spans="2:2" x14ac:dyDescent="0.25">
      <c r="B38" s="11" t="s">
        <v>5213</v>
      </c>
    </row>
    <row r="39" spans="2:2" x14ac:dyDescent="0.25">
      <c r="B39" s="11" t="s">
        <v>5217</v>
      </c>
    </row>
    <row r="41" spans="2:2" x14ac:dyDescent="0.25">
      <c r="B41" s="11" t="s">
        <v>12</v>
      </c>
    </row>
    <row r="42" spans="2:2" x14ac:dyDescent="0.25">
      <c r="B42" s="11" t="s">
        <v>5218</v>
      </c>
    </row>
    <row r="43" spans="2:2" x14ac:dyDescent="0.25">
      <c r="B43" s="11" t="s">
        <v>5216</v>
      </c>
    </row>
    <row r="44" spans="2:2" x14ac:dyDescent="0.25">
      <c r="B44" s="11" t="s">
        <v>5219</v>
      </c>
    </row>
    <row r="46" spans="2:2" x14ac:dyDescent="0.25">
      <c r="B46" s="11" t="s">
        <v>12</v>
      </c>
    </row>
    <row r="47" spans="2:2" x14ac:dyDescent="0.25">
      <c r="B47" s="11" t="s">
        <v>5220</v>
      </c>
    </row>
    <row r="48" spans="2:2" x14ac:dyDescent="0.25">
      <c r="B48" s="11" t="s">
        <v>5221</v>
      </c>
    </row>
  </sheetData>
  <sheetProtection algorithmName="SHA-512" hashValue="8XNsusisoXKZ+AlRqRTpffZ5PDVeD+5kNmrQ5x9YyfMyjmUGR4Uyf6ygtUXkX/BMg8wZk0ir/OCJu+7TCW6eFw==" saltValue="sP0NJjnoWqHl84+js9xbNg==" spinCount="100000" sheet="1" objects="1" scenarios="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ACF65-3549-4B9E-AF1B-D41E9BCBB56F}">
  <sheetPr codeName="Sheet91"/>
  <dimension ref="A1:BP3109"/>
  <sheetViews>
    <sheetView workbookViewId="0">
      <selection activeCell="B2" sqref="B2:B3109"/>
    </sheetView>
  </sheetViews>
  <sheetFormatPr defaultRowHeight="13.2" x14ac:dyDescent="0.25"/>
  <cols>
    <col min="1" max="1" width="5" bestFit="1" customWidth="1"/>
    <col min="2" max="2" width="30.88671875" bestFit="1" customWidth="1"/>
    <col min="3" max="3" width="17.44140625" style="16" customWidth="1"/>
    <col min="4" max="4" width="11.33203125" style="16" customWidth="1"/>
    <col min="5" max="5" width="26.5546875" style="16" customWidth="1"/>
    <col min="6" max="10" width="17.44140625" style="16" customWidth="1"/>
    <col min="11" max="11" width="17.44140625" style="15" customWidth="1"/>
    <col min="12" max="12" width="17.44140625" style="16" customWidth="1"/>
    <col min="13" max="13" width="16" bestFit="1" customWidth="1"/>
    <col min="14" max="14" width="17.5546875" bestFit="1" customWidth="1"/>
    <col min="17" max="17" width="15.21875" customWidth="1"/>
  </cols>
  <sheetData>
    <row r="1" spans="1:68" x14ac:dyDescent="0.25">
      <c r="B1" t="str">
        <f>'Program Plan'!I9&amp;","&amp;'Program Plan'!I11</f>
        <v>[Select Dropdown],</v>
      </c>
      <c r="C1" s="16" t="s">
        <v>5064</v>
      </c>
      <c r="D1" s="16" t="s">
        <v>5071</v>
      </c>
      <c r="E1" s="16" t="s">
        <v>5069</v>
      </c>
      <c r="F1" s="16" t="s">
        <v>5057</v>
      </c>
      <c r="G1" s="16" t="s">
        <v>5058</v>
      </c>
      <c r="H1" s="16" t="s">
        <v>5059</v>
      </c>
      <c r="I1" s="16" t="s">
        <v>5060</v>
      </c>
      <c r="J1" s="16" t="s">
        <v>5061</v>
      </c>
      <c r="K1" s="15" t="s">
        <v>5062</v>
      </c>
      <c r="L1" s="16" t="s">
        <v>5063</v>
      </c>
      <c r="M1" s="11" t="s">
        <v>12</v>
      </c>
      <c r="N1" s="68" t="s">
        <v>12</v>
      </c>
      <c r="Q1" t="s">
        <v>13</v>
      </c>
      <c r="R1" t="s">
        <v>14</v>
      </c>
      <c r="S1" t="s">
        <v>15</v>
      </c>
      <c r="T1" t="s">
        <v>16</v>
      </c>
      <c r="U1" t="s">
        <v>17</v>
      </c>
      <c r="V1" t="s">
        <v>18</v>
      </c>
      <c r="W1" t="s">
        <v>19</v>
      </c>
      <c r="X1" t="s">
        <v>20</v>
      </c>
      <c r="Y1" t="s">
        <v>22</v>
      </c>
      <c r="Z1" t="s">
        <v>23</v>
      </c>
      <c r="AA1" t="s">
        <v>24</v>
      </c>
      <c r="AB1" t="s">
        <v>25</v>
      </c>
      <c r="AC1" t="s">
        <v>26</v>
      </c>
      <c r="AD1" t="s">
        <v>27</v>
      </c>
      <c r="AE1" t="s">
        <v>28</v>
      </c>
      <c r="AF1" t="s">
        <v>29</v>
      </c>
      <c r="AG1" t="s">
        <v>30</v>
      </c>
      <c r="AH1" t="s">
        <v>31</v>
      </c>
      <c r="AI1" t="s">
        <v>32</v>
      </c>
      <c r="AJ1" t="s">
        <v>33</v>
      </c>
      <c r="AK1" t="s">
        <v>35</v>
      </c>
      <c r="AL1" t="s">
        <v>36</v>
      </c>
      <c r="AM1" t="s">
        <v>37</v>
      </c>
      <c r="AN1" t="s">
        <v>38</v>
      </c>
      <c r="AO1" t="s">
        <v>39</v>
      </c>
      <c r="AP1" t="s">
        <v>41</v>
      </c>
      <c r="AQ1" t="s">
        <v>43</v>
      </c>
      <c r="AR1" t="s">
        <v>44</v>
      </c>
      <c r="AS1" t="s">
        <v>45</v>
      </c>
      <c r="AT1" t="s">
        <v>46</v>
      </c>
      <c r="AU1" t="s">
        <v>47</v>
      </c>
      <c r="AV1" t="s">
        <v>48</v>
      </c>
      <c r="AW1" t="s">
        <v>49</v>
      </c>
      <c r="AX1" t="s">
        <v>50</v>
      </c>
      <c r="AY1" t="s">
        <v>51</v>
      </c>
      <c r="AZ1" t="s">
        <v>52</v>
      </c>
      <c r="BA1" t="s">
        <v>53</v>
      </c>
      <c r="BB1" t="s">
        <v>54</v>
      </c>
      <c r="BC1" t="s">
        <v>55</v>
      </c>
      <c r="BD1" t="s">
        <v>56</v>
      </c>
      <c r="BE1" t="s">
        <v>57</v>
      </c>
      <c r="BF1" t="s">
        <v>58</v>
      </c>
      <c r="BG1" t="s">
        <v>59</v>
      </c>
      <c r="BH1" t="s">
        <v>60</v>
      </c>
      <c r="BI1" t="s">
        <v>61</v>
      </c>
      <c r="BJ1" t="s">
        <v>62</v>
      </c>
      <c r="BK1" t="s">
        <v>101</v>
      </c>
      <c r="BL1" s="419" t="s">
        <v>5066</v>
      </c>
      <c r="BM1" t="s">
        <v>102</v>
      </c>
      <c r="BN1" t="s">
        <v>103</v>
      </c>
      <c r="BO1" t="s">
        <v>104</v>
      </c>
      <c r="BP1" s="2">
        <v>1</v>
      </c>
    </row>
    <row r="2" spans="1:68" x14ac:dyDescent="0.25">
      <c r="A2">
        <v>305</v>
      </c>
      <c r="B2" t="str">
        <f>C2&amp;","&amp;D2</f>
        <v>Florida,Dixie County</v>
      </c>
      <c r="C2" s="16" t="s">
        <v>22</v>
      </c>
      <c r="D2" s="12" t="s">
        <v>403</v>
      </c>
      <c r="E2" s="17" t="s">
        <v>1949</v>
      </c>
      <c r="F2" s="18">
        <v>7</v>
      </c>
      <c r="G2" s="23">
        <v>6</v>
      </c>
      <c r="H2" s="29">
        <v>7</v>
      </c>
      <c r="I2" s="25">
        <v>4</v>
      </c>
      <c r="J2" s="17">
        <v>1</v>
      </c>
      <c r="K2" s="63">
        <v>10</v>
      </c>
      <c r="L2" s="16">
        <f t="shared" ref="L2:L65" si="0">SUM(F2:K2)</f>
        <v>35</v>
      </c>
      <c r="M2" s="11" t="s">
        <v>13</v>
      </c>
      <c r="N2" t="str">
        <f>'Rationale for Retrofit'!G10</f>
        <v>Please complete 'Program Plan' tab below</v>
      </c>
      <c r="O2" s="2">
        <v>1</v>
      </c>
      <c r="Q2" s="2" t="s">
        <v>105</v>
      </c>
      <c r="R2" s="2" t="s">
        <v>172</v>
      </c>
      <c r="S2" s="2" t="s">
        <v>199</v>
      </c>
      <c r="T2" s="2" t="s">
        <v>214</v>
      </c>
      <c r="U2" s="2" t="s">
        <v>271</v>
      </c>
      <c r="V2" s="2" t="s">
        <v>327</v>
      </c>
      <c r="W2" s="2" t="s">
        <v>382</v>
      </c>
      <c r="X2" s="2" t="s">
        <v>390</v>
      </c>
      <c r="Y2" s="2" t="s">
        <v>393</v>
      </c>
      <c r="Z2" s="2" t="s">
        <v>442</v>
      </c>
      <c r="AA2" s="2" t="s">
        <v>550</v>
      </c>
      <c r="AB2" s="2" t="s">
        <v>555</v>
      </c>
      <c r="AC2" s="2" t="s">
        <v>327</v>
      </c>
      <c r="AD2" s="2" t="s">
        <v>327</v>
      </c>
      <c r="AE2" s="2" t="s">
        <v>683</v>
      </c>
      <c r="AF2" s="2" t="s">
        <v>642</v>
      </c>
      <c r="AG2" s="2" t="s">
        <v>683</v>
      </c>
      <c r="AH2" s="2" t="s">
        <v>850</v>
      </c>
      <c r="AI2" s="2" t="s">
        <v>914</v>
      </c>
      <c r="AJ2" s="2" t="s">
        <v>924</v>
      </c>
      <c r="AK2" s="2" t="s">
        <v>941</v>
      </c>
      <c r="AL2" s="2" t="s">
        <v>951</v>
      </c>
      <c r="AM2" s="2" t="s">
        <v>1013</v>
      </c>
      <c r="AN2" s="2" t="s">
        <v>327</v>
      </c>
      <c r="AO2" s="2" t="s">
        <v>683</v>
      </c>
      <c r="AP2" s="2" t="s">
        <v>1151</v>
      </c>
      <c r="AQ2" s="2" t="s">
        <v>327</v>
      </c>
      <c r="AR2" s="2" t="s">
        <v>1227</v>
      </c>
      <c r="AS2" s="2" t="s">
        <v>1238</v>
      </c>
      <c r="AT2" s="2" t="s">
        <v>1245</v>
      </c>
      <c r="AU2" s="2" t="s">
        <v>1256</v>
      </c>
      <c r="AV2" s="2" t="s">
        <v>1280</v>
      </c>
      <c r="AW2" s="2" t="s">
        <v>1311</v>
      </c>
      <c r="AX2" s="2" t="s">
        <v>327</v>
      </c>
      <c r="AY2" s="2" t="s">
        <v>327</v>
      </c>
      <c r="AZ2" s="2" t="s">
        <v>683</v>
      </c>
      <c r="BA2" s="2" t="s">
        <v>394</v>
      </c>
      <c r="BB2" s="2" t="s">
        <v>327</v>
      </c>
      <c r="BC2" s="2" t="s">
        <v>943</v>
      </c>
      <c r="BD2" s="2" t="s">
        <v>1534</v>
      </c>
      <c r="BE2" s="2" t="s">
        <v>1561</v>
      </c>
      <c r="BF2" s="2" t="s">
        <v>728</v>
      </c>
      <c r="BG2" s="2" t="s">
        <v>728</v>
      </c>
      <c r="BH2" s="2" t="s">
        <v>1443</v>
      </c>
      <c r="BI2" s="2" t="s">
        <v>1802</v>
      </c>
      <c r="BJ2" s="2" t="s">
        <v>1810</v>
      </c>
      <c r="BK2" s="2" t="s">
        <v>327</v>
      </c>
      <c r="BL2" s="2" t="s">
        <v>21</v>
      </c>
      <c r="BM2" s="2" t="s">
        <v>107</v>
      </c>
      <c r="BN2" s="2" t="s">
        <v>327</v>
      </c>
      <c r="BO2" s="2" t="s">
        <v>1280</v>
      </c>
      <c r="BP2" s="2">
        <v>2</v>
      </c>
    </row>
    <row r="3" spans="1:68" x14ac:dyDescent="0.25">
      <c r="A3">
        <v>309</v>
      </c>
      <c r="B3" t="str">
        <f t="shared" ref="B3:B66" si="1">C3&amp;","&amp;D3</f>
        <v>Florida,Franklin County</v>
      </c>
      <c r="C3" s="16" t="s">
        <v>22</v>
      </c>
      <c r="D3" s="12" t="s">
        <v>134</v>
      </c>
      <c r="E3" s="17" t="s">
        <v>1951</v>
      </c>
      <c r="F3" s="34">
        <v>4</v>
      </c>
      <c r="G3" s="23">
        <v>6</v>
      </c>
      <c r="H3" s="17">
        <v>1</v>
      </c>
      <c r="I3" s="25">
        <v>4</v>
      </c>
      <c r="J3" s="30">
        <v>2</v>
      </c>
      <c r="K3" s="63">
        <v>10</v>
      </c>
      <c r="L3" s="16">
        <f t="shared" si="0"/>
        <v>27</v>
      </c>
      <c r="M3" s="11" t="s">
        <v>5070</v>
      </c>
      <c r="N3" s="2" t="str">
        <f t="shared" ref="N3:N66" si="2">IFERROR(HLOOKUP($N$2,$Q:$BO,$BP2,FALSE),"")</f>
        <v/>
      </c>
      <c r="O3" s="2">
        <v>2</v>
      </c>
      <c r="P3" s="2"/>
      <c r="Q3" s="2" t="s">
        <v>106</v>
      </c>
      <c r="R3" s="2" t="s">
        <v>173</v>
      </c>
      <c r="S3" s="2" t="s">
        <v>200</v>
      </c>
      <c r="T3" s="2" t="s">
        <v>215</v>
      </c>
      <c r="U3" s="2" t="s">
        <v>272</v>
      </c>
      <c r="V3" s="2" t="s">
        <v>328</v>
      </c>
      <c r="W3" s="2" t="s">
        <v>383</v>
      </c>
      <c r="X3" s="2" t="s">
        <v>391</v>
      </c>
      <c r="Y3" s="2" t="s">
        <v>394</v>
      </c>
      <c r="Z3" s="2" t="s">
        <v>443</v>
      </c>
      <c r="AA3" s="2" t="s">
        <v>551</v>
      </c>
      <c r="AB3" s="2" t="s">
        <v>327</v>
      </c>
      <c r="AC3" s="2" t="s">
        <v>588</v>
      </c>
      <c r="AD3" s="2" t="s">
        <v>642</v>
      </c>
      <c r="AE3" s="2" t="s">
        <v>327</v>
      </c>
      <c r="AF3" s="2" t="s">
        <v>728</v>
      </c>
      <c r="AG3" s="2" t="s">
        <v>642</v>
      </c>
      <c r="AH3" s="2" t="s">
        <v>851</v>
      </c>
      <c r="AI3" s="2" t="s">
        <v>915</v>
      </c>
      <c r="AJ3" s="2" t="s">
        <v>925</v>
      </c>
      <c r="AK3" s="2" t="s">
        <v>942</v>
      </c>
      <c r="AL3" s="2" t="s">
        <v>952</v>
      </c>
      <c r="AM3" s="2" t="s">
        <v>1014</v>
      </c>
      <c r="AN3" s="2" t="s">
        <v>1074</v>
      </c>
      <c r="AO3" s="2" t="s">
        <v>1110</v>
      </c>
      <c r="AP3" s="2" t="s">
        <v>1152</v>
      </c>
      <c r="AQ3" s="2" t="s">
        <v>1187</v>
      </c>
      <c r="AR3" s="2" t="s">
        <v>222</v>
      </c>
      <c r="AS3" s="2" t="s">
        <v>220</v>
      </c>
      <c r="AT3" s="2" t="s">
        <v>1246</v>
      </c>
      <c r="AU3" s="2" t="s">
        <v>1257</v>
      </c>
      <c r="AV3" s="2" t="s">
        <v>924</v>
      </c>
      <c r="AW3" s="2" t="s">
        <v>588</v>
      </c>
      <c r="AX3" s="2" t="s">
        <v>1375</v>
      </c>
      <c r="AY3" s="2" t="s">
        <v>642</v>
      </c>
      <c r="AZ3" s="2" t="s">
        <v>1441</v>
      </c>
      <c r="BA3" s="2" t="s">
        <v>217</v>
      </c>
      <c r="BB3" s="2" t="s">
        <v>1499</v>
      </c>
      <c r="BC3" s="2" t="s">
        <v>390</v>
      </c>
      <c r="BD3" s="2" t="s">
        <v>1535</v>
      </c>
      <c r="BE3" s="2" t="s">
        <v>1562</v>
      </c>
      <c r="BF3" s="2" t="s">
        <v>1501</v>
      </c>
      <c r="BG3" s="2" t="s">
        <v>1624</v>
      </c>
      <c r="BH3" s="2" t="s">
        <v>1786</v>
      </c>
      <c r="BI3" s="2" t="s">
        <v>1803</v>
      </c>
      <c r="BJ3" s="2" t="s">
        <v>1811</v>
      </c>
      <c r="BK3" s="2" t="s">
        <v>1855</v>
      </c>
      <c r="BL3" s="2"/>
      <c r="BM3" s="2" t="s">
        <v>1539</v>
      </c>
      <c r="BN3" s="2" t="s">
        <v>1406</v>
      </c>
      <c r="BO3" s="2" t="s">
        <v>1152</v>
      </c>
      <c r="BP3" s="2">
        <v>3</v>
      </c>
    </row>
    <row r="4" spans="1:68" x14ac:dyDescent="0.25">
      <c r="A4">
        <v>313</v>
      </c>
      <c r="B4" t="str">
        <f t="shared" si="1"/>
        <v>Florida,Gulf County</v>
      </c>
      <c r="C4" s="16" t="s">
        <v>22</v>
      </c>
      <c r="D4" s="12" t="s">
        <v>409</v>
      </c>
      <c r="E4" s="17" t="s">
        <v>1952</v>
      </c>
      <c r="F4" s="34">
        <v>4</v>
      </c>
      <c r="G4" s="19">
        <v>4</v>
      </c>
      <c r="H4" s="17">
        <v>1</v>
      </c>
      <c r="I4" s="40">
        <v>3</v>
      </c>
      <c r="J4" s="17">
        <v>1</v>
      </c>
      <c r="K4" s="63">
        <v>10</v>
      </c>
      <c r="L4" s="16">
        <f t="shared" si="0"/>
        <v>23</v>
      </c>
      <c r="M4" s="11" t="s">
        <v>15</v>
      </c>
      <c r="N4" s="2" t="str">
        <f t="shared" si="2"/>
        <v/>
      </c>
      <c r="O4" s="2">
        <v>3</v>
      </c>
      <c r="Q4" s="2" t="s">
        <v>107</v>
      </c>
      <c r="R4" s="2" t="s">
        <v>174</v>
      </c>
      <c r="S4" s="2" t="s">
        <v>201</v>
      </c>
      <c r="T4" s="2" t="s">
        <v>216</v>
      </c>
      <c r="U4" s="2" t="s">
        <v>273</v>
      </c>
      <c r="V4" s="2" t="s">
        <v>329</v>
      </c>
      <c r="W4" s="2" t="s">
        <v>384</v>
      </c>
      <c r="X4" s="2" t="s">
        <v>392</v>
      </c>
      <c r="Y4" s="2" t="s">
        <v>395</v>
      </c>
      <c r="Z4" s="2" t="s">
        <v>444</v>
      </c>
      <c r="AA4" s="2" t="s">
        <v>552</v>
      </c>
      <c r="AB4" s="2" t="s">
        <v>556</v>
      </c>
      <c r="AC4" s="2" t="s">
        <v>589</v>
      </c>
      <c r="AD4" s="2" t="s">
        <v>643</v>
      </c>
      <c r="AE4" s="2" t="s">
        <v>684</v>
      </c>
      <c r="AF4" s="2" t="s">
        <v>729</v>
      </c>
      <c r="AG4" s="2" t="s">
        <v>728</v>
      </c>
      <c r="AH4" s="2" t="s">
        <v>852</v>
      </c>
      <c r="AI4" s="2" t="s">
        <v>597</v>
      </c>
      <c r="AJ4" s="2" t="s">
        <v>926</v>
      </c>
      <c r="AK4" s="2" t="s">
        <v>943</v>
      </c>
      <c r="AL4" s="2" t="s">
        <v>953</v>
      </c>
      <c r="AM4" s="2" t="s">
        <v>1015</v>
      </c>
      <c r="AN4" s="2" t="s">
        <v>1075</v>
      </c>
      <c r="AO4" s="2" t="s">
        <v>729</v>
      </c>
      <c r="AP4" s="2" t="s">
        <v>560</v>
      </c>
      <c r="AQ4" s="2" t="s">
        <v>1188</v>
      </c>
      <c r="AR4" s="2" t="s">
        <v>345</v>
      </c>
      <c r="AS4" s="2" t="s">
        <v>1239</v>
      </c>
      <c r="AT4" s="2" t="s">
        <v>1247</v>
      </c>
      <c r="AU4" s="2" t="s">
        <v>1258</v>
      </c>
      <c r="AV4" s="2" t="s">
        <v>1281</v>
      </c>
      <c r="AW4" s="2" t="s">
        <v>1312</v>
      </c>
      <c r="AX4" s="2" t="s">
        <v>1376</v>
      </c>
      <c r="AY4" s="2" t="s">
        <v>1406</v>
      </c>
      <c r="AZ4" s="2" t="s">
        <v>1442</v>
      </c>
      <c r="BA4" s="2" t="s">
        <v>1483</v>
      </c>
      <c r="BB4" s="2" t="s">
        <v>1500</v>
      </c>
      <c r="BC4" s="2" t="s">
        <v>1532</v>
      </c>
      <c r="BD4" s="2" t="s">
        <v>1536</v>
      </c>
      <c r="BE4" s="2" t="s">
        <v>1563</v>
      </c>
      <c r="BF4" s="2" t="s">
        <v>217</v>
      </c>
      <c r="BG4" s="2" t="s">
        <v>1625</v>
      </c>
      <c r="BH4" s="2" t="s">
        <v>1787</v>
      </c>
      <c r="BI4" s="2" t="s">
        <v>1804</v>
      </c>
      <c r="BJ4" s="2" t="s">
        <v>1312</v>
      </c>
      <c r="BK4" s="2" t="s">
        <v>217</v>
      </c>
      <c r="BL4" s="2"/>
      <c r="BM4" s="2" t="s">
        <v>218</v>
      </c>
      <c r="BN4" s="2" t="s">
        <v>1894</v>
      </c>
      <c r="BO4" s="2" t="s">
        <v>807</v>
      </c>
      <c r="BP4" s="2">
        <v>4</v>
      </c>
    </row>
    <row r="5" spans="1:68" x14ac:dyDescent="0.25">
      <c r="A5">
        <v>328</v>
      </c>
      <c r="B5" t="str">
        <f t="shared" si="1"/>
        <v>Florida,Levy County</v>
      </c>
      <c r="C5" s="16" t="s">
        <v>22</v>
      </c>
      <c r="D5" s="12" t="s">
        <v>419</v>
      </c>
      <c r="E5" s="17" t="s">
        <v>1950</v>
      </c>
      <c r="F5" s="22">
        <v>6</v>
      </c>
      <c r="G5" s="19">
        <v>4</v>
      </c>
      <c r="H5" s="20">
        <v>8</v>
      </c>
      <c r="I5" s="25">
        <v>4</v>
      </c>
      <c r="J5" s="17">
        <v>1</v>
      </c>
      <c r="K5" s="63">
        <v>10</v>
      </c>
      <c r="L5" s="16">
        <f t="shared" si="0"/>
        <v>33</v>
      </c>
      <c r="M5" s="11" t="s">
        <v>16</v>
      </c>
      <c r="N5" s="2" t="str">
        <f t="shared" si="2"/>
        <v/>
      </c>
      <c r="O5" s="2">
        <v>4</v>
      </c>
      <c r="Q5" s="2" t="s">
        <v>108</v>
      </c>
      <c r="R5" s="2" t="s">
        <v>175</v>
      </c>
      <c r="S5" s="2" t="s">
        <v>202</v>
      </c>
      <c r="T5" s="2" t="s">
        <v>217</v>
      </c>
      <c r="U5" s="2" t="s">
        <v>274</v>
      </c>
      <c r="V5" s="2" t="s">
        <v>330</v>
      </c>
      <c r="W5" s="2" t="s">
        <v>385</v>
      </c>
      <c r="X5" s="2"/>
      <c r="Y5" s="2" t="s">
        <v>396</v>
      </c>
      <c r="Z5" s="2" t="s">
        <v>394</v>
      </c>
      <c r="AA5" s="2" t="s">
        <v>553</v>
      </c>
      <c r="AB5" s="2" t="s">
        <v>557</v>
      </c>
      <c r="AC5" s="2" t="s">
        <v>218</v>
      </c>
      <c r="AD5" s="2" t="s">
        <v>217</v>
      </c>
      <c r="AE5" s="2" t="s">
        <v>685</v>
      </c>
      <c r="AF5" s="2" t="s">
        <v>730</v>
      </c>
      <c r="AG5" s="2" t="s">
        <v>795</v>
      </c>
      <c r="AH5" s="2" t="s">
        <v>853</v>
      </c>
      <c r="AI5" s="2" t="s">
        <v>134</v>
      </c>
      <c r="AJ5" s="2" t="s">
        <v>927</v>
      </c>
      <c r="AK5" s="2" t="s">
        <v>944</v>
      </c>
      <c r="AL5" s="2" t="s">
        <v>954</v>
      </c>
      <c r="AM5" s="2" t="s">
        <v>1016</v>
      </c>
      <c r="AN5" s="2" t="s">
        <v>1076</v>
      </c>
      <c r="AO5" s="2" t="s">
        <v>1111</v>
      </c>
      <c r="AP5" s="2" t="s">
        <v>1153</v>
      </c>
      <c r="AQ5" s="2" t="s">
        <v>1189</v>
      </c>
      <c r="AR5" s="2" t="s">
        <v>1228</v>
      </c>
      <c r="AS5" s="2" t="s">
        <v>1240</v>
      </c>
      <c r="AT5" s="2" t="s">
        <v>457</v>
      </c>
      <c r="AU5" s="2" t="s">
        <v>1259</v>
      </c>
      <c r="AV5" s="2" t="s">
        <v>1282</v>
      </c>
      <c r="AW5" s="2" t="s">
        <v>1313</v>
      </c>
      <c r="AX5" s="2" t="s">
        <v>1377</v>
      </c>
      <c r="AY5" s="2" t="s">
        <v>1407</v>
      </c>
      <c r="AZ5" s="2" t="s">
        <v>1443</v>
      </c>
      <c r="BA5" s="2" t="s">
        <v>1484</v>
      </c>
      <c r="BB5" s="2" t="s">
        <v>1443</v>
      </c>
      <c r="BC5" s="2" t="s">
        <v>1533</v>
      </c>
      <c r="BD5" s="2" t="s">
        <v>728</v>
      </c>
      <c r="BE5" s="2" t="s">
        <v>1564</v>
      </c>
      <c r="BF5" s="2" t="s">
        <v>1598</v>
      </c>
      <c r="BG5" s="2" t="s">
        <v>1626</v>
      </c>
      <c r="BH5" s="2" t="s">
        <v>1154</v>
      </c>
      <c r="BI5" s="2" t="s">
        <v>1805</v>
      </c>
      <c r="BJ5" s="2" t="s">
        <v>1812</v>
      </c>
      <c r="BK5" s="2" t="s">
        <v>1856</v>
      </c>
      <c r="BL5" s="2"/>
      <c r="BM5" s="2" t="s">
        <v>1877</v>
      </c>
      <c r="BN5" s="2" t="s">
        <v>1895</v>
      </c>
      <c r="BO5" s="2" t="s">
        <v>1154</v>
      </c>
      <c r="BP5" s="2">
        <v>5</v>
      </c>
    </row>
    <row r="6" spans="1:68" x14ac:dyDescent="0.25">
      <c r="A6">
        <v>1925</v>
      </c>
      <c r="B6" t="str">
        <f t="shared" si="1"/>
        <v>North Carolina,Pamlico County</v>
      </c>
      <c r="C6" s="16" t="s">
        <v>49</v>
      </c>
      <c r="D6" s="12" t="s">
        <v>1355</v>
      </c>
      <c r="E6" s="17" t="s">
        <v>1948</v>
      </c>
      <c r="F6" s="34">
        <v>4</v>
      </c>
      <c r="G6" s="39">
        <v>7</v>
      </c>
      <c r="H6" s="35">
        <v>8</v>
      </c>
      <c r="I6" s="61">
        <v>6</v>
      </c>
      <c r="J6" s="30">
        <v>2</v>
      </c>
      <c r="K6" s="63">
        <v>10</v>
      </c>
      <c r="L6" s="16">
        <f t="shared" si="0"/>
        <v>37</v>
      </c>
      <c r="M6" s="11" t="s">
        <v>17</v>
      </c>
      <c r="N6" s="2" t="str">
        <f t="shared" si="2"/>
        <v/>
      </c>
      <c r="O6" s="2">
        <v>5</v>
      </c>
      <c r="Q6" s="2" t="s">
        <v>109</v>
      </c>
      <c r="R6" s="2" t="s">
        <v>176</v>
      </c>
      <c r="S6" s="2" t="s">
        <v>203</v>
      </c>
      <c r="T6" s="2" t="s">
        <v>218</v>
      </c>
      <c r="U6" s="2" t="s">
        <v>275</v>
      </c>
      <c r="V6" s="2" t="s">
        <v>331</v>
      </c>
      <c r="W6" s="2" t="s">
        <v>386</v>
      </c>
      <c r="X6" s="2"/>
      <c r="Y6" s="2" t="s">
        <v>397</v>
      </c>
      <c r="Z6" s="2" t="s">
        <v>106</v>
      </c>
      <c r="AA6" s="2" t="s">
        <v>554</v>
      </c>
      <c r="AB6" s="2" t="s">
        <v>558</v>
      </c>
      <c r="AC6" s="2" t="s">
        <v>590</v>
      </c>
      <c r="AD6" s="2" t="s">
        <v>644</v>
      </c>
      <c r="AE6" s="2" t="s">
        <v>686</v>
      </c>
      <c r="AF6" s="2" t="s">
        <v>731</v>
      </c>
      <c r="AG6" s="2" t="s">
        <v>796</v>
      </c>
      <c r="AH6" s="2" t="s">
        <v>854</v>
      </c>
      <c r="AI6" s="2" t="s">
        <v>493</v>
      </c>
      <c r="AJ6" s="2" t="s">
        <v>928</v>
      </c>
      <c r="AK6" s="2" t="s">
        <v>945</v>
      </c>
      <c r="AL6" s="2" t="s">
        <v>955</v>
      </c>
      <c r="AM6" s="2" t="s">
        <v>217</v>
      </c>
      <c r="AN6" s="2" t="s">
        <v>217</v>
      </c>
      <c r="AO6" s="2" t="s">
        <v>958</v>
      </c>
      <c r="AP6" s="2" t="s">
        <v>1154</v>
      </c>
      <c r="AQ6" s="2" t="s">
        <v>560</v>
      </c>
      <c r="AR6" s="2" t="s">
        <v>1229</v>
      </c>
      <c r="AS6" s="2" t="s">
        <v>1241</v>
      </c>
      <c r="AT6" s="2" t="s">
        <v>1248</v>
      </c>
      <c r="AU6" s="2" t="s">
        <v>1194</v>
      </c>
      <c r="AV6" s="2" t="s">
        <v>1283</v>
      </c>
      <c r="AW6" s="2" t="s">
        <v>1314</v>
      </c>
      <c r="AX6" s="2" t="s">
        <v>1378</v>
      </c>
      <c r="AY6" s="2" t="s">
        <v>1408</v>
      </c>
      <c r="AZ6" s="2" t="s">
        <v>1444</v>
      </c>
      <c r="BA6" s="2" t="s">
        <v>224</v>
      </c>
      <c r="BB6" s="2" t="s">
        <v>1501</v>
      </c>
      <c r="BC6" s="2" t="s">
        <v>169</v>
      </c>
      <c r="BD6" s="2" t="s">
        <v>1537</v>
      </c>
      <c r="BE6" s="2" t="s">
        <v>1565</v>
      </c>
      <c r="BF6" s="2" t="s">
        <v>109</v>
      </c>
      <c r="BG6" s="2" t="s">
        <v>1627</v>
      </c>
      <c r="BH6" s="2" t="s">
        <v>1788</v>
      </c>
      <c r="BI6" s="2" t="s">
        <v>945</v>
      </c>
      <c r="BJ6" s="2" t="s">
        <v>1813</v>
      </c>
      <c r="BK6" s="2" t="s">
        <v>1857</v>
      </c>
      <c r="BL6" s="2"/>
      <c r="BM6" s="2" t="s">
        <v>1878</v>
      </c>
      <c r="BN6" s="2" t="s">
        <v>590</v>
      </c>
      <c r="BO6" s="2" t="s">
        <v>1929</v>
      </c>
      <c r="BP6" s="2">
        <v>6</v>
      </c>
    </row>
    <row r="7" spans="1:68" x14ac:dyDescent="0.25">
      <c r="A7">
        <v>298</v>
      </c>
      <c r="B7" t="str">
        <f t="shared" si="1"/>
        <v>Florida,Calhoun County</v>
      </c>
      <c r="C7" s="16" t="s">
        <v>22</v>
      </c>
      <c r="D7" s="12" t="s">
        <v>112</v>
      </c>
      <c r="E7" s="17" t="s">
        <v>1967</v>
      </c>
      <c r="F7" s="34">
        <v>4</v>
      </c>
      <c r="G7" s="27">
        <v>2</v>
      </c>
      <c r="H7" s="24">
        <v>5</v>
      </c>
      <c r="I7" s="17">
        <v>1</v>
      </c>
      <c r="J7" s="17">
        <v>1</v>
      </c>
      <c r="K7" s="62">
        <v>9</v>
      </c>
      <c r="L7" s="16">
        <f t="shared" si="0"/>
        <v>22</v>
      </c>
      <c r="M7" s="11" t="s">
        <v>18</v>
      </c>
      <c r="N7" s="2" t="str">
        <f t="shared" si="2"/>
        <v/>
      </c>
      <c r="O7" s="2">
        <v>6</v>
      </c>
      <c r="Q7" s="2" t="s">
        <v>110</v>
      </c>
      <c r="R7" s="2" t="s">
        <v>177</v>
      </c>
      <c r="S7" s="2" t="s">
        <v>204</v>
      </c>
      <c r="T7" s="2" t="s">
        <v>219</v>
      </c>
      <c r="U7" s="2" t="s">
        <v>276</v>
      </c>
      <c r="V7" s="2" t="s">
        <v>332</v>
      </c>
      <c r="W7" s="2" t="s">
        <v>387</v>
      </c>
      <c r="X7" s="2"/>
      <c r="Y7" s="2" t="s">
        <v>398</v>
      </c>
      <c r="Z7" s="2" t="s">
        <v>445</v>
      </c>
      <c r="AA7" s="2"/>
      <c r="AB7" s="2" t="s">
        <v>559</v>
      </c>
      <c r="AC7" s="2" t="s">
        <v>591</v>
      </c>
      <c r="AD7" s="2" t="s">
        <v>218</v>
      </c>
      <c r="AE7" s="2" t="s">
        <v>217</v>
      </c>
      <c r="AF7" s="2" t="s">
        <v>732</v>
      </c>
      <c r="AG7" s="2" t="s">
        <v>797</v>
      </c>
      <c r="AH7" s="2" t="s">
        <v>855</v>
      </c>
      <c r="AI7" s="2" t="s">
        <v>916</v>
      </c>
      <c r="AJ7" s="2" t="s">
        <v>220</v>
      </c>
      <c r="AK7" s="2" t="s">
        <v>134</v>
      </c>
      <c r="AL7" s="2" t="s">
        <v>956</v>
      </c>
      <c r="AM7" s="2" t="s">
        <v>1017</v>
      </c>
      <c r="AN7" s="2" t="s">
        <v>1077</v>
      </c>
      <c r="AO7" s="2" t="s">
        <v>731</v>
      </c>
      <c r="AP7" s="2" t="s">
        <v>809</v>
      </c>
      <c r="AQ7" s="2" t="s">
        <v>218</v>
      </c>
      <c r="AR7" s="2" t="s">
        <v>1230</v>
      </c>
      <c r="AS7" s="2" t="s">
        <v>415</v>
      </c>
      <c r="AT7" s="2" t="s">
        <v>597</v>
      </c>
      <c r="AU7" s="2" t="s">
        <v>1260</v>
      </c>
      <c r="AV7" s="2" t="s">
        <v>1284</v>
      </c>
      <c r="AW7" s="2" t="s">
        <v>1315</v>
      </c>
      <c r="AX7" s="2" t="s">
        <v>1379</v>
      </c>
      <c r="AY7" s="2" t="s">
        <v>1409</v>
      </c>
      <c r="AZ7" s="2" t="s">
        <v>560</v>
      </c>
      <c r="BA7" s="2" t="s">
        <v>1240</v>
      </c>
      <c r="BB7" s="2" t="s">
        <v>1502</v>
      </c>
      <c r="BC7" s="2"/>
      <c r="BD7" s="2" t="s">
        <v>1538</v>
      </c>
      <c r="BE7" s="2" t="s">
        <v>590</v>
      </c>
      <c r="BF7" s="2" t="s">
        <v>219</v>
      </c>
      <c r="BG7" s="2" t="s">
        <v>1500</v>
      </c>
      <c r="BH7" s="2" t="s">
        <v>694</v>
      </c>
      <c r="BI7" s="2" t="s">
        <v>134</v>
      </c>
      <c r="BJ7" s="2" t="s">
        <v>1814</v>
      </c>
      <c r="BK7" s="2" t="s">
        <v>222</v>
      </c>
      <c r="BL7" s="2"/>
      <c r="BM7" s="2" t="s">
        <v>1879</v>
      </c>
      <c r="BN7" s="2" t="s">
        <v>1191</v>
      </c>
      <c r="BO7" s="2" t="s">
        <v>1485</v>
      </c>
      <c r="BP7" s="2">
        <v>7</v>
      </c>
    </row>
    <row r="8" spans="1:68" x14ac:dyDescent="0.25">
      <c r="A8">
        <v>300</v>
      </c>
      <c r="B8" t="str">
        <f t="shared" si="1"/>
        <v>Florida,Citrus County</v>
      </c>
      <c r="C8" s="16" t="s">
        <v>22</v>
      </c>
      <c r="D8" s="12" t="s">
        <v>400</v>
      </c>
      <c r="E8" s="17" t="s">
        <v>1966</v>
      </c>
      <c r="F8" s="48">
        <v>9</v>
      </c>
      <c r="G8" s="19">
        <v>4</v>
      </c>
      <c r="H8" s="17">
        <v>1</v>
      </c>
      <c r="I8" s="25">
        <v>4</v>
      </c>
      <c r="J8" s="17">
        <v>1</v>
      </c>
      <c r="K8" s="62">
        <v>9</v>
      </c>
      <c r="L8" s="16">
        <f t="shared" si="0"/>
        <v>28</v>
      </c>
      <c r="M8" s="11" t="s">
        <v>19</v>
      </c>
      <c r="N8" s="2" t="str">
        <f t="shared" si="2"/>
        <v/>
      </c>
      <c r="O8" s="2">
        <v>7</v>
      </c>
      <c r="Q8" s="2" t="s">
        <v>111</v>
      </c>
      <c r="R8" s="2" t="s">
        <v>178</v>
      </c>
      <c r="S8" s="2" t="s">
        <v>205</v>
      </c>
      <c r="T8" s="2" t="s">
        <v>112</v>
      </c>
      <c r="U8" s="2" t="s">
        <v>277</v>
      </c>
      <c r="V8" s="2" t="s">
        <v>333</v>
      </c>
      <c r="W8" s="2" t="s">
        <v>388</v>
      </c>
      <c r="X8" s="2"/>
      <c r="Y8" s="2" t="s">
        <v>112</v>
      </c>
      <c r="Z8" s="2" t="s">
        <v>446</v>
      </c>
      <c r="AA8" s="2"/>
      <c r="AB8" s="2" t="s">
        <v>560</v>
      </c>
      <c r="AC8" s="2" t="s">
        <v>112</v>
      </c>
      <c r="AD8" s="2" t="s">
        <v>590</v>
      </c>
      <c r="AE8" s="2" t="s">
        <v>687</v>
      </c>
      <c r="AF8" s="2" t="s">
        <v>590</v>
      </c>
      <c r="AG8" s="2" t="s">
        <v>798</v>
      </c>
      <c r="AH8" s="2" t="s">
        <v>856</v>
      </c>
      <c r="AI8" s="2" t="s">
        <v>613</v>
      </c>
      <c r="AJ8" s="2" t="s">
        <v>929</v>
      </c>
      <c r="AK8" s="2" t="s">
        <v>946</v>
      </c>
      <c r="AL8" s="2" t="s">
        <v>957</v>
      </c>
      <c r="AM8" s="2" t="s">
        <v>1018</v>
      </c>
      <c r="AN8" s="2" t="s">
        <v>112</v>
      </c>
      <c r="AO8" s="2" t="s">
        <v>1112</v>
      </c>
      <c r="AP8" s="2" t="s">
        <v>1155</v>
      </c>
      <c r="AQ8" s="2" t="s">
        <v>1190</v>
      </c>
      <c r="AR8" s="2" t="s">
        <v>282</v>
      </c>
      <c r="AS8" s="2" t="s">
        <v>1242</v>
      </c>
      <c r="AT8" s="2" t="s">
        <v>945</v>
      </c>
      <c r="AU8" s="2" t="s">
        <v>1261</v>
      </c>
      <c r="AV8" s="2" t="s">
        <v>734</v>
      </c>
      <c r="AW8" s="2" t="s">
        <v>1316</v>
      </c>
      <c r="AX8" s="2" t="s">
        <v>455</v>
      </c>
      <c r="AY8" s="2" t="s">
        <v>1410</v>
      </c>
      <c r="AZ8" s="2" t="s">
        <v>453</v>
      </c>
      <c r="BA8" s="2" t="s">
        <v>1485</v>
      </c>
      <c r="BB8" s="2" t="s">
        <v>1503</v>
      </c>
      <c r="BC8" s="2"/>
      <c r="BD8" s="2" t="s">
        <v>1316</v>
      </c>
      <c r="BE8" s="2" t="s">
        <v>1566</v>
      </c>
      <c r="BF8" s="2" t="s">
        <v>807</v>
      </c>
      <c r="BG8" s="2" t="s">
        <v>1628</v>
      </c>
      <c r="BH8" s="2" t="s">
        <v>1789</v>
      </c>
      <c r="BI8" s="2" t="s">
        <v>1806</v>
      </c>
      <c r="BJ8" s="2" t="s">
        <v>1815</v>
      </c>
      <c r="BK8" s="2" t="s">
        <v>224</v>
      </c>
      <c r="BL8" s="2"/>
      <c r="BM8" s="2" t="s">
        <v>112</v>
      </c>
      <c r="BN8" s="2" t="s">
        <v>1896</v>
      </c>
      <c r="BO8" s="2" t="s">
        <v>349</v>
      </c>
      <c r="BP8" s="2">
        <v>8</v>
      </c>
    </row>
    <row r="9" spans="1:68" x14ac:dyDescent="0.25">
      <c r="A9">
        <v>301</v>
      </c>
      <c r="B9" t="str">
        <f t="shared" si="1"/>
        <v>Florida,Clay County</v>
      </c>
      <c r="C9" s="16" t="s">
        <v>22</v>
      </c>
      <c r="D9" s="12" t="s">
        <v>118</v>
      </c>
      <c r="E9" s="17" t="s">
        <v>1961</v>
      </c>
      <c r="F9" s="22">
        <v>6</v>
      </c>
      <c r="G9" s="37">
        <v>5</v>
      </c>
      <c r="H9" s="53">
        <v>3</v>
      </c>
      <c r="I9" s="25">
        <v>4</v>
      </c>
      <c r="J9" s="50">
        <v>3</v>
      </c>
      <c r="K9" s="62">
        <v>9</v>
      </c>
      <c r="L9" s="16">
        <f t="shared" si="0"/>
        <v>30</v>
      </c>
      <c r="M9" s="11" t="s">
        <v>20</v>
      </c>
      <c r="N9" s="2" t="str">
        <f t="shared" si="2"/>
        <v/>
      </c>
      <c r="O9" s="2">
        <v>8</v>
      </c>
      <c r="Q9" s="2" t="s">
        <v>112</v>
      </c>
      <c r="R9" s="2" t="s">
        <v>179</v>
      </c>
      <c r="S9" s="2" t="s">
        <v>206</v>
      </c>
      <c r="T9" s="2" t="s">
        <v>220</v>
      </c>
      <c r="U9" s="2" t="s">
        <v>278</v>
      </c>
      <c r="V9" s="2" t="s">
        <v>334</v>
      </c>
      <c r="W9" s="2" t="s">
        <v>389</v>
      </c>
      <c r="X9" s="2"/>
      <c r="Y9" s="2" t="s">
        <v>399</v>
      </c>
      <c r="Z9" s="2" t="s">
        <v>447</v>
      </c>
      <c r="AA9" s="2"/>
      <c r="AB9" s="2" t="s">
        <v>561</v>
      </c>
      <c r="AC9" s="2" t="s">
        <v>220</v>
      </c>
      <c r="AD9" s="2" t="s">
        <v>220</v>
      </c>
      <c r="AE9" s="2" t="s">
        <v>218</v>
      </c>
      <c r="AF9" s="2" t="s">
        <v>111</v>
      </c>
      <c r="AG9" s="2" t="s">
        <v>218</v>
      </c>
      <c r="AH9" s="2" t="s">
        <v>857</v>
      </c>
      <c r="AI9" s="2" t="s">
        <v>243</v>
      </c>
      <c r="AJ9" s="2" t="s">
        <v>930</v>
      </c>
      <c r="AK9" s="2" t="s">
        <v>947</v>
      </c>
      <c r="AL9" s="2" t="s">
        <v>958</v>
      </c>
      <c r="AM9" s="2" t="s">
        <v>590</v>
      </c>
      <c r="AN9" s="2" t="s">
        <v>220</v>
      </c>
      <c r="AO9" s="2" t="s">
        <v>217</v>
      </c>
      <c r="AP9" s="2" t="s">
        <v>1156</v>
      </c>
      <c r="AQ9" s="2" t="s">
        <v>799</v>
      </c>
      <c r="AR9" s="2" t="s">
        <v>1231</v>
      </c>
      <c r="AS9" s="2" t="s">
        <v>1243</v>
      </c>
      <c r="AT9" s="2" t="s">
        <v>1249</v>
      </c>
      <c r="AU9" s="2" t="s">
        <v>1262</v>
      </c>
      <c r="AV9" s="2" t="s">
        <v>1285</v>
      </c>
      <c r="AW9" s="2" t="s">
        <v>1317</v>
      </c>
      <c r="AX9" s="2" t="s">
        <v>1380</v>
      </c>
      <c r="AY9" s="2" t="s">
        <v>590</v>
      </c>
      <c r="AZ9" s="2" t="s">
        <v>1445</v>
      </c>
      <c r="BA9" s="2" t="s">
        <v>1260</v>
      </c>
      <c r="BB9" s="2" t="s">
        <v>396</v>
      </c>
      <c r="BC9" s="2"/>
      <c r="BD9" s="2" t="s">
        <v>1539</v>
      </c>
      <c r="BE9" s="2" t="s">
        <v>1191</v>
      </c>
      <c r="BF9" s="2" t="s">
        <v>1599</v>
      </c>
      <c r="BG9" s="2" t="s">
        <v>1629</v>
      </c>
      <c r="BH9" s="2" t="s">
        <v>1790</v>
      </c>
      <c r="BI9" s="2" t="s">
        <v>1807</v>
      </c>
      <c r="BJ9" s="2" t="s">
        <v>1816</v>
      </c>
      <c r="BK9" s="2" t="s">
        <v>1858</v>
      </c>
      <c r="BL9" s="2"/>
      <c r="BM9" s="2" t="s">
        <v>118</v>
      </c>
      <c r="BN9" s="2" t="s">
        <v>1897</v>
      </c>
      <c r="BO9" s="2" t="s">
        <v>1930</v>
      </c>
      <c r="BP9" s="2">
        <v>9</v>
      </c>
    </row>
    <row r="10" spans="1:68" x14ac:dyDescent="0.25">
      <c r="A10">
        <v>312</v>
      </c>
      <c r="B10" t="str">
        <f t="shared" si="1"/>
        <v>Florida,Glades County</v>
      </c>
      <c r="C10" s="16" t="s">
        <v>22</v>
      </c>
      <c r="D10" s="12" t="s">
        <v>408</v>
      </c>
      <c r="E10" s="17" t="s">
        <v>1958</v>
      </c>
      <c r="F10" s="48">
        <v>9</v>
      </c>
      <c r="G10" s="17">
        <v>1</v>
      </c>
      <c r="H10" s="20">
        <v>8</v>
      </c>
      <c r="I10" s="40">
        <v>3</v>
      </c>
      <c r="J10" s="50">
        <v>3</v>
      </c>
      <c r="K10" s="62">
        <v>9</v>
      </c>
      <c r="L10" s="16">
        <f t="shared" si="0"/>
        <v>33</v>
      </c>
      <c r="M10" s="11" t="s">
        <v>22</v>
      </c>
      <c r="N10" s="2" t="str">
        <f t="shared" si="2"/>
        <v/>
      </c>
      <c r="O10" s="2">
        <v>9</v>
      </c>
      <c r="Q10" s="2" t="s">
        <v>113</v>
      </c>
      <c r="R10" s="2" t="s">
        <v>180</v>
      </c>
      <c r="S10" s="2" t="s">
        <v>207</v>
      </c>
      <c r="T10" s="2" t="s">
        <v>221</v>
      </c>
      <c r="U10" s="2" t="s">
        <v>279</v>
      </c>
      <c r="V10" s="2" t="s">
        <v>335</v>
      </c>
      <c r="W10" s="2"/>
      <c r="X10" s="2"/>
      <c r="Y10" s="2" t="s">
        <v>400</v>
      </c>
      <c r="Z10" s="2" t="s">
        <v>448</v>
      </c>
      <c r="AA10" s="2"/>
      <c r="AB10" s="2" t="s">
        <v>562</v>
      </c>
      <c r="AC10" s="2" t="s">
        <v>592</v>
      </c>
      <c r="AD10" s="2" t="s">
        <v>592</v>
      </c>
      <c r="AE10" s="2" t="s">
        <v>688</v>
      </c>
      <c r="AF10" s="2" t="s">
        <v>733</v>
      </c>
      <c r="AG10" s="2" t="s">
        <v>732</v>
      </c>
      <c r="AH10" s="2" t="s">
        <v>858</v>
      </c>
      <c r="AI10" s="2" t="s">
        <v>917</v>
      </c>
      <c r="AJ10" s="2" t="s">
        <v>931</v>
      </c>
      <c r="AK10" s="2" t="s">
        <v>385</v>
      </c>
      <c r="AL10" s="2" t="s">
        <v>395</v>
      </c>
      <c r="AM10" s="2" t="s">
        <v>1019</v>
      </c>
      <c r="AN10" s="2" t="s">
        <v>693</v>
      </c>
      <c r="AO10" s="2" t="s">
        <v>1113</v>
      </c>
      <c r="AP10" s="2" t="s">
        <v>341</v>
      </c>
      <c r="AQ10" s="2" t="s">
        <v>590</v>
      </c>
      <c r="AR10" s="2" t="s">
        <v>243</v>
      </c>
      <c r="AS10" s="2" t="s">
        <v>1244</v>
      </c>
      <c r="AT10" s="2" t="s">
        <v>1250</v>
      </c>
      <c r="AU10" s="2" t="s">
        <v>1263</v>
      </c>
      <c r="AV10" s="2" t="s">
        <v>1286</v>
      </c>
      <c r="AW10" s="2" t="s">
        <v>1318</v>
      </c>
      <c r="AX10" s="2" t="s">
        <v>592</v>
      </c>
      <c r="AY10" s="2" t="s">
        <v>111</v>
      </c>
      <c r="AZ10" s="2" t="s">
        <v>1446</v>
      </c>
      <c r="BA10" s="2" t="s">
        <v>1486</v>
      </c>
      <c r="BB10" s="2" t="s">
        <v>1504</v>
      </c>
      <c r="BC10" s="2"/>
      <c r="BD10" s="2" t="s">
        <v>112</v>
      </c>
      <c r="BE10" s="2" t="s">
        <v>274</v>
      </c>
      <c r="BF10" s="2" t="s">
        <v>220</v>
      </c>
      <c r="BG10" s="2" t="s">
        <v>1630</v>
      </c>
      <c r="BH10" s="2" t="s">
        <v>350</v>
      </c>
      <c r="BI10" s="2" t="s">
        <v>299</v>
      </c>
      <c r="BJ10" s="2" t="s">
        <v>797</v>
      </c>
      <c r="BK10" s="2" t="s">
        <v>345</v>
      </c>
      <c r="BL10" s="2"/>
      <c r="BM10" s="2" t="s">
        <v>1880</v>
      </c>
      <c r="BN10" s="2" t="s">
        <v>963</v>
      </c>
      <c r="BO10" s="2" t="s">
        <v>1931</v>
      </c>
      <c r="BP10" s="2">
        <v>10</v>
      </c>
    </row>
    <row r="11" spans="1:68" x14ac:dyDescent="0.25">
      <c r="A11">
        <v>316</v>
      </c>
      <c r="B11" t="str">
        <f t="shared" si="1"/>
        <v>Florida,Hendry County</v>
      </c>
      <c r="C11" s="16" t="s">
        <v>22</v>
      </c>
      <c r="D11" s="12" t="s">
        <v>412</v>
      </c>
      <c r="E11" s="17" t="s">
        <v>1969</v>
      </c>
      <c r="F11" s="22">
        <v>6</v>
      </c>
      <c r="G11" s="19">
        <v>4</v>
      </c>
      <c r="H11" s="17">
        <v>1</v>
      </c>
      <c r="I11" s="17">
        <v>1</v>
      </c>
      <c r="J11" s="50">
        <v>3</v>
      </c>
      <c r="K11" s="62">
        <v>9</v>
      </c>
      <c r="L11" s="16">
        <f t="shared" si="0"/>
        <v>24</v>
      </c>
      <c r="M11" t="s">
        <v>23</v>
      </c>
      <c r="N11" s="2" t="str">
        <f t="shared" si="2"/>
        <v/>
      </c>
      <c r="O11" s="2">
        <v>10</v>
      </c>
      <c r="Q11" s="2" t="s">
        <v>114</v>
      </c>
      <c r="R11" s="2" t="s">
        <v>181</v>
      </c>
      <c r="S11" s="2" t="s">
        <v>208</v>
      </c>
      <c r="T11" s="2" t="s">
        <v>222</v>
      </c>
      <c r="U11" s="2" t="s">
        <v>280</v>
      </c>
      <c r="V11" s="2" t="s">
        <v>336</v>
      </c>
      <c r="W11" s="2"/>
      <c r="X11" s="2"/>
      <c r="Y11" s="2" t="s">
        <v>118</v>
      </c>
      <c r="Z11" s="2" t="s">
        <v>449</v>
      </c>
      <c r="AA11" s="2"/>
      <c r="AB11" s="2" t="s">
        <v>563</v>
      </c>
      <c r="AC11" s="2" t="s">
        <v>593</v>
      </c>
      <c r="AD11" s="2" t="s">
        <v>222</v>
      </c>
      <c r="AE11" s="2" t="s">
        <v>689</v>
      </c>
      <c r="AF11" s="2" t="s">
        <v>734</v>
      </c>
      <c r="AG11" s="2" t="s">
        <v>799</v>
      </c>
      <c r="AH11" s="2" t="s">
        <v>859</v>
      </c>
      <c r="AI11" s="2" t="s">
        <v>918</v>
      </c>
      <c r="AJ11" s="2" t="s">
        <v>932</v>
      </c>
      <c r="AK11" s="2" t="s">
        <v>948</v>
      </c>
      <c r="AL11" s="2" t="s">
        <v>959</v>
      </c>
      <c r="AM11" s="2" t="s">
        <v>1020</v>
      </c>
      <c r="AN11" s="2" t="s">
        <v>116</v>
      </c>
      <c r="AO11" s="2" t="s">
        <v>218</v>
      </c>
      <c r="AP11" s="2" t="s">
        <v>1157</v>
      </c>
      <c r="AQ11" s="2" t="s">
        <v>1191</v>
      </c>
      <c r="AR11" s="2" t="s">
        <v>707</v>
      </c>
      <c r="AS11" s="2" t="s">
        <v>673</v>
      </c>
      <c r="AT11" s="2" t="s">
        <v>1251</v>
      </c>
      <c r="AU11" s="2" t="s">
        <v>235</v>
      </c>
      <c r="AV11" s="2" t="s">
        <v>595</v>
      </c>
      <c r="AW11" s="2" t="s">
        <v>1319</v>
      </c>
      <c r="AX11" s="2" t="s">
        <v>1381</v>
      </c>
      <c r="AY11" s="2" t="s">
        <v>220</v>
      </c>
      <c r="AZ11" s="2" t="s">
        <v>809</v>
      </c>
      <c r="BA11" s="2" t="s">
        <v>345</v>
      </c>
      <c r="BB11" s="2" t="s">
        <v>111</v>
      </c>
      <c r="BC11" s="2"/>
      <c r="BD11" s="2" t="s">
        <v>1540</v>
      </c>
      <c r="BE11" s="2" t="s">
        <v>807</v>
      </c>
      <c r="BF11" s="2" t="s">
        <v>809</v>
      </c>
      <c r="BG11" s="2" t="s">
        <v>1631</v>
      </c>
      <c r="BH11" s="2" t="s">
        <v>352</v>
      </c>
      <c r="BI11" s="2" t="s">
        <v>1295</v>
      </c>
      <c r="BJ11" s="2" t="s">
        <v>1501</v>
      </c>
      <c r="BK11" s="2" t="s">
        <v>1859</v>
      </c>
      <c r="BL11" s="2"/>
      <c r="BM11" s="2" t="s">
        <v>133</v>
      </c>
      <c r="BN11" s="2" t="s">
        <v>222</v>
      </c>
      <c r="BO11" s="2" t="s">
        <v>241</v>
      </c>
      <c r="BP11" s="2">
        <v>11</v>
      </c>
    </row>
    <row r="12" spans="1:68" x14ac:dyDescent="0.25">
      <c r="A12">
        <v>345</v>
      </c>
      <c r="B12" t="str">
        <f t="shared" si="1"/>
        <v>Florida,Putnam County</v>
      </c>
      <c r="C12" s="16" t="s">
        <v>22</v>
      </c>
      <c r="D12" s="12" t="s">
        <v>431</v>
      </c>
      <c r="E12" s="17" t="s">
        <v>1959</v>
      </c>
      <c r="F12" s="34">
        <v>4</v>
      </c>
      <c r="G12" s="27">
        <v>2</v>
      </c>
      <c r="H12" s="20">
        <v>8</v>
      </c>
      <c r="I12" s="25">
        <v>4</v>
      </c>
      <c r="J12" s="50">
        <v>3</v>
      </c>
      <c r="K12" s="62">
        <v>9</v>
      </c>
      <c r="L12" s="16">
        <f t="shared" si="0"/>
        <v>30</v>
      </c>
      <c r="M12" t="s">
        <v>24</v>
      </c>
      <c r="N12" s="2" t="str">
        <f t="shared" si="2"/>
        <v/>
      </c>
      <c r="O12" s="2">
        <v>11</v>
      </c>
      <c r="Q12" s="2" t="s">
        <v>115</v>
      </c>
      <c r="R12" s="2" t="s">
        <v>182</v>
      </c>
      <c r="S12" s="2" t="s">
        <v>209</v>
      </c>
      <c r="T12" s="2" t="s">
        <v>118</v>
      </c>
      <c r="U12" s="2" t="s">
        <v>281</v>
      </c>
      <c r="V12" s="2" t="s">
        <v>337</v>
      </c>
      <c r="W12" s="2"/>
      <c r="X12" s="2"/>
      <c r="Y12" s="2" t="s">
        <v>401</v>
      </c>
      <c r="Z12" s="2" t="s">
        <v>108</v>
      </c>
      <c r="AA12" s="2"/>
      <c r="AB12" s="2" t="s">
        <v>564</v>
      </c>
      <c r="AC12" s="2" t="s">
        <v>594</v>
      </c>
      <c r="AD12" s="2" t="s">
        <v>118</v>
      </c>
      <c r="AE12" s="2" t="s">
        <v>690</v>
      </c>
      <c r="AF12" s="2" t="s">
        <v>114</v>
      </c>
      <c r="AG12" s="2" t="s">
        <v>800</v>
      </c>
      <c r="AH12" s="2" t="s">
        <v>860</v>
      </c>
      <c r="AI12" s="2" t="s">
        <v>919</v>
      </c>
      <c r="AJ12" s="2" t="s">
        <v>933</v>
      </c>
      <c r="AK12" s="2" t="s">
        <v>949</v>
      </c>
      <c r="AL12" s="2" t="s">
        <v>449</v>
      </c>
      <c r="AM12" s="2" t="s">
        <v>592</v>
      </c>
      <c r="AN12" s="2" t="s">
        <v>1078</v>
      </c>
      <c r="AO12" s="2" t="s">
        <v>689</v>
      </c>
      <c r="AP12" s="2" t="s">
        <v>472</v>
      </c>
      <c r="AQ12" s="2" t="s">
        <v>1192</v>
      </c>
      <c r="AR12" s="2" t="s">
        <v>362</v>
      </c>
      <c r="AS12" s="2"/>
      <c r="AT12" s="2" t="s">
        <v>623</v>
      </c>
      <c r="AU12" s="2" t="s">
        <v>1264</v>
      </c>
      <c r="AV12" s="2" t="s">
        <v>224</v>
      </c>
      <c r="AW12" s="2" t="s">
        <v>1320</v>
      </c>
      <c r="AX12" s="2" t="s">
        <v>1382</v>
      </c>
      <c r="AY12" s="2" t="s">
        <v>593</v>
      </c>
      <c r="AZ12" s="2" t="s">
        <v>114</v>
      </c>
      <c r="BA12" s="2" t="s">
        <v>1487</v>
      </c>
      <c r="BB12" s="2" t="s">
        <v>1505</v>
      </c>
      <c r="BC12" s="2"/>
      <c r="BD12" s="2" t="s">
        <v>114</v>
      </c>
      <c r="BE12" s="2" t="s">
        <v>1567</v>
      </c>
      <c r="BF12" s="2" t="s">
        <v>1600</v>
      </c>
      <c r="BG12" s="2" t="s">
        <v>1632</v>
      </c>
      <c r="BH12" s="2" t="s">
        <v>977</v>
      </c>
      <c r="BI12" s="2" t="s">
        <v>1808</v>
      </c>
      <c r="BJ12" s="2" t="s">
        <v>1817</v>
      </c>
      <c r="BK12" s="2" t="s">
        <v>134</v>
      </c>
      <c r="BL12" s="2"/>
      <c r="BM12" s="2" t="s">
        <v>485</v>
      </c>
      <c r="BN12" s="2" t="s">
        <v>224</v>
      </c>
      <c r="BO12" s="2" t="s">
        <v>1932</v>
      </c>
      <c r="BP12" s="2">
        <v>12</v>
      </c>
    </row>
    <row r="13" spans="1:68" x14ac:dyDescent="0.25">
      <c r="A13">
        <v>355</v>
      </c>
      <c r="B13" t="str">
        <f t="shared" si="1"/>
        <v>Florida,Volusia County</v>
      </c>
      <c r="C13" s="16" t="s">
        <v>22</v>
      </c>
      <c r="D13" s="12" t="s">
        <v>439</v>
      </c>
      <c r="E13" s="17" t="s">
        <v>1957</v>
      </c>
      <c r="F13" s="34">
        <v>4</v>
      </c>
      <c r="G13" s="23">
        <v>6</v>
      </c>
      <c r="H13" s="35">
        <v>8</v>
      </c>
      <c r="I13" s="25">
        <v>4</v>
      </c>
      <c r="J13" s="50">
        <v>3</v>
      </c>
      <c r="K13" s="62">
        <v>9</v>
      </c>
      <c r="L13" s="16">
        <f t="shared" si="0"/>
        <v>34</v>
      </c>
      <c r="M13" t="s">
        <v>25</v>
      </c>
      <c r="N13" s="2" t="str">
        <f t="shared" si="2"/>
        <v/>
      </c>
      <c r="O13" s="2">
        <v>12</v>
      </c>
      <c r="Q13" s="2" t="s">
        <v>116</v>
      </c>
      <c r="R13" s="2" t="s">
        <v>183</v>
      </c>
      <c r="S13" s="2" t="s">
        <v>210</v>
      </c>
      <c r="T13" s="2" t="s">
        <v>119</v>
      </c>
      <c r="U13" s="2" t="s">
        <v>282</v>
      </c>
      <c r="V13" s="2" t="s">
        <v>338</v>
      </c>
      <c r="W13" s="2"/>
      <c r="X13" s="2"/>
      <c r="Y13" s="2" t="s">
        <v>224</v>
      </c>
      <c r="Z13" s="2" t="s">
        <v>450</v>
      </c>
      <c r="AA13" s="2"/>
      <c r="AB13" s="2" t="s">
        <v>274</v>
      </c>
      <c r="AC13" s="2" t="s">
        <v>222</v>
      </c>
      <c r="AD13" s="2" t="s">
        <v>595</v>
      </c>
      <c r="AE13" s="2" t="s">
        <v>111</v>
      </c>
      <c r="AF13" s="2" t="s">
        <v>336</v>
      </c>
      <c r="AG13" s="2" t="s">
        <v>801</v>
      </c>
      <c r="AH13" s="2" t="s">
        <v>861</v>
      </c>
      <c r="AI13" s="2" t="s">
        <v>920</v>
      </c>
      <c r="AJ13" s="2" t="s">
        <v>934</v>
      </c>
      <c r="AK13" s="2" t="s">
        <v>715</v>
      </c>
      <c r="AL13" s="2" t="s">
        <v>960</v>
      </c>
      <c r="AM13" s="2" t="s">
        <v>963</v>
      </c>
      <c r="AN13" s="2" t="s">
        <v>117</v>
      </c>
      <c r="AO13" s="2" t="s">
        <v>111</v>
      </c>
      <c r="AP13" s="2" t="s">
        <v>1158</v>
      </c>
      <c r="AQ13" s="2" t="s">
        <v>111</v>
      </c>
      <c r="AR13" s="2" t="s">
        <v>1232</v>
      </c>
      <c r="AS13" s="2"/>
      <c r="AT13" s="2" t="s">
        <v>385</v>
      </c>
      <c r="AU13" s="2" t="s">
        <v>1265</v>
      </c>
      <c r="AV13" s="2" t="s">
        <v>1287</v>
      </c>
      <c r="AW13" s="2" t="s">
        <v>455</v>
      </c>
      <c r="AX13" s="2" t="s">
        <v>1383</v>
      </c>
      <c r="AY13" s="2" t="s">
        <v>222</v>
      </c>
      <c r="AZ13" s="2" t="s">
        <v>116</v>
      </c>
      <c r="BA13" s="2" t="s">
        <v>235</v>
      </c>
      <c r="BB13" s="2" t="s">
        <v>1506</v>
      </c>
      <c r="BC13" s="2"/>
      <c r="BD13" s="2" t="s">
        <v>1508</v>
      </c>
      <c r="BE13" s="2" t="s">
        <v>222</v>
      </c>
      <c r="BF13" s="2" t="s">
        <v>1508</v>
      </c>
      <c r="BG13" s="2" t="s">
        <v>1633</v>
      </c>
      <c r="BH13" s="2" t="s">
        <v>1791</v>
      </c>
      <c r="BI13" s="2" t="s">
        <v>169</v>
      </c>
      <c r="BJ13" s="2" t="s">
        <v>1818</v>
      </c>
      <c r="BK13" s="2" t="s">
        <v>350</v>
      </c>
      <c r="BL13" s="2"/>
      <c r="BM13" s="2" t="s">
        <v>235</v>
      </c>
      <c r="BN13" s="2" t="s">
        <v>227</v>
      </c>
      <c r="BO13" s="2" t="s">
        <v>243</v>
      </c>
      <c r="BP13" s="2">
        <v>13</v>
      </c>
    </row>
    <row r="14" spans="1:68" x14ac:dyDescent="0.25">
      <c r="A14">
        <v>356</v>
      </c>
      <c r="B14" t="str">
        <f t="shared" si="1"/>
        <v>Florida,Wakulla County</v>
      </c>
      <c r="C14" s="16" t="s">
        <v>22</v>
      </c>
      <c r="D14" s="12" t="s">
        <v>440</v>
      </c>
      <c r="E14" s="17" t="s">
        <v>1954</v>
      </c>
      <c r="F14" s="18">
        <v>7</v>
      </c>
      <c r="G14" s="51">
        <v>9</v>
      </c>
      <c r="H14" s="20">
        <v>8</v>
      </c>
      <c r="I14" s="25">
        <v>4</v>
      </c>
      <c r="J14" s="17">
        <v>1</v>
      </c>
      <c r="K14" s="62">
        <v>9</v>
      </c>
      <c r="L14" s="16">
        <f t="shared" si="0"/>
        <v>38</v>
      </c>
      <c r="M14" t="s">
        <v>26</v>
      </c>
      <c r="N14" s="2" t="str">
        <f t="shared" si="2"/>
        <v/>
      </c>
      <c r="O14" s="2">
        <v>13</v>
      </c>
      <c r="Q14" s="2" t="s">
        <v>117</v>
      </c>
      <c r="R14" s="2" t="s">
        <v>184</v>
      </c>
      <c r="S14" s="2" t="s">
        <v>211</v>
      </c>
      <c r="T14" s="2" t="s">
        <v>223</v>
      </c>
      <c r="U14" s="2" t="s">
        <v>283</v>
      </c>
      <c r="V14" s="2" t="s">
        <v>339</v>
      </c>
      <c r="W14" s="2"/>
      <c r="X14" s="2"/>
      <c r="Y14" s="2" t="s">
        <v>402</v>
      </c>
      <c r="Z14" s="2" t="s">
        <v>451</v>
      </c>
      <c r="AA14" s="2"/>
      <c r="AB14" s="2" t="s">
        <v>565</v>
      </c>
      <c r="AC14" s="2" t="s">
        <v>118</v>
      </c>
      <c r="AD14" s="2" t="s">
        <v>227</v>
      </c>
      <c r="AE14" s="2" t="s">
        <v>112</v>
      </c>
      <c r="AF14" s="2" t="s">
        <v>222</v>
      </c>
      <c r="AG14" s="2" t="s">
        <v>802</v>
      </c>
      <c r="AH14" s="2" t="s">
        <v>862</v>
      </c>
      <c r="AI14" s="2" t="s">
        <v>921</v>
      </c>
      <c r="AJ14" s="2" t="s">
        <v>238</v>
      </c>
      <c r="AK14" s="2" t="s">
        <v>950</v>
      </c>
      <c r="AL14" s="2" t="s">
        <v>112</v>
      </c>
      <c r="AM14" s="2" t="s">
        <v>1021</v>
      </c>
      <c r="AN14" s="2" t="s">
        <v>118</v>
      </c>
      <c r="AO14" s="2" t="s">
        <v>805</v>
      </c>
      <c r="AP14" s="2" t="s">
        <v>1159</v>
      </c>
      <c r="AQ14" s="2" t="s">
        <v>592</v>
      </c>
      <c r="AR14" s="2" t="s">
        <v>1233</v>
      </c>
      <c r="AS14" s="2"/>
      <c r="AT14" s="2" t="s">
        <v>1252</v>
      </c>
      <c r="AU14" s="2" t="s">
        <v>1266</v>
      </c>
      <c r="AV14" s="2" t="s">
        <v>647</v>
      </c>
      <c r="AW14" s="2" t="s">
        <v>1321</v>
      </c>
      <c r="AX14" s="2" t="s">
        <v>1384</v>
      </c>
      <c r="AY14" s="2" t="s">
        <v>1411</v>
      </c>
      <c r="AZ14" s="2" t="s">
        <v>1447</v>
      </c>
      <c r="BA14" s="2" t="s">
        <v>1488</v>
      </c>
      <c r="BB14" s="2" t="s">
        <v>1154</v>
      </c>
      <c r="BC14" s="2"/>
      <c r="BD14" s="2" t="s">
        <v>1541</v>
      </c>
      <c r="BE14" s="2" t="s">
        <v>118</v>
      </c>
      <c r="BF14" s="2" t="s">
        <v>1078</v>
      </c>
      <c r="BG14" s="2" t="s">
        <v>1634</v>
      </c>
      <c r="BH14" s="2" t="s">
        <v>610</v>
      </c>
      <c r="BI14" s="2" t="s">
        <v>389</v>
      </c>
      <c r="BJ14" s="2" t="s">
        <v>1319</v>
      </c>
      <c r="BK14" s="2" t="s">
        <v>235</v>
      </c>
      <c r="BL14" s="2"/>
      <c r="BM14" s="2" t="s">
        <v>1881</v>
      </c>
      <c r="BN14" s="2" t="s">
        <v>1898</v>
      </c>
      <c r="BO14" s="2" t="s">
        <v>1933</v>
      </c>
      <c r="BP14" s="2">
        <v>14</v>
      </c>
    </row>
    <row r="15" spans="1:68" x14ac:dyDescent="0.25">
      <c r="A15">
        <v>358</v>
      </c>
      <c r="B15" t="str">
        <f t="shared" si="1"/>
        <v>Florida,Washington County</v>
      </c>
      <c r="C15" s="16" t="s">
        <v>22</v>
      </c>
      <c r="D15" s="12" t="s">
        <v>169</v>
      </c>
      <c r="E15" s="17" t="s">
        <v>1964</v>
      </c>
      <c r="F15" s="34">
        <v>4</v>
      </c>
      <c r="G15" s="27">
        <v>2</v>
      </c>
      <c r="H15" s="33">
        <v>6</v>
      </c>
      <c r="I15" s="40">
        <v>3</v>
      </c>
      <c r="J15" s="17">
        <v>1</v>
      </c>
      <c r="K15" s="62">
        <v>9</v>
      </c>
      <c r="L15" s="16">
        <f t="shared" si="0"/>
        <v>25</v>
      </c>
      <c r="M15" t="s">
        <v>27</v>
      </c>
      <c r="N15" s="2" t="str">
        <f t="shared" si="2"/>
        <v/>
      </c>
      <c r="O15" s="2">
        <v>14</v>
      </c>
      <c r="Q15" s="2" t="s">
        <v>118</v>
      </c>
      <c r="R15" s="2" t="s">
        <v>185</v>
      </c>
      <c r="S15" s="2" t="s">
        <v>212</v>
      </c>
      <c r="T15" s="2" t="s">
        <v>224</v>
      </c>
      <c r="U15" s="2" t="s">
        <v>284</v>
      </c>
      <c r="V15" s="2" t="s">
        <v>340</v>
      </c>
      <c r="W15" s="2"/>
      <c r="X15" s="2"/>
      <c r="Y15" s="2" t="s">
        <v>403</v>
      </c>
      <c r="Z15" s="2" t="s">
        <v>452</v>
      </c>
      <c r="AA15" s="2"/>
      <c r="AB15" s="2" t="s">
        <v>566</v>
      </c>
      <c r="AC15" s="2" t="s">
        <v>595</v>
      </c>
      <c r="AD15" s="2" t="s">
        <v>645</v>
      </c>
      <c r="AE15" s="2" t="s">
        <v>220</v>
      </c>
      <c r="AF15" s="2" t="s">
        <v>118</v>
      </c>
      <c r="AG15" s="2" t="s">
        <v>803</v>
      </c>
      <c r="AH15" s="2" t="s">
        <v>863</v>
      </c>
      <c r="AI15" s="2" t="s">
        <v>922</v>
      </c>
      <c r="AJ15" s="2" t="s">
        <v>390</v>
      </c>
      <c r="AK15" s="2" t="s">
        <v>939</v>
      </c>
      <c r="AL15" s="2" t="s">
        <v>592</v>
      </c>
      <c r="AM15" s="2" t="s">
        <v>118</v>
      </c>
      <c r="AN15" s="2" t="s">
        <v>1079</v>
      </c>
      <c r="AO15" s="2" t="s">
        <v>1114</v>
      </c>
      <c r="AP15" s="2" t="s">
        <v>1160</v>
      </c>
      <c r="AQ15" s="2" t="s">
        <v>691</v>
      </c>
      <c r="AR15" s="2" t="s">
        <v>1234</v>
      </c>
      <c r="AS15" s="2"/>
      <c r="AT15" s="2" t="s">
        <v>761</v>
      </c>
      <c r="AU15" s="2" t="s">
        <v>1267</v>
      </c>
      <c r="AV15" s="2" t="s">
        <v>1288</v>
      </c>
      <c r="AW15" s="2" t="s">
        <v>805</v>
      </c>
      <c r="AX15" s="2" t="s">
        <v>1263</v>
      </c>
      <c r="AY15" s="2" t="s">
        <v>595</v>
      </c>
      <c r="AZ15" s="2" t="s">
        <v>223</v>
      </c>
      <c r="BA15" s="2" t="s">
        <v>1489</v>
      </c>
      <c r="BB15" s="2" t="s">
        <v>1507</v>
      </c>
      <c r="BC15" s="2"/>
      <c r="BD15" s="2" t="s">
        <v>1542</v>
      </c>
      <c r="BE15" s="2" t="s">
        <v>1568</v>
      </c>
      <c r="BF15" s="2" t="s">
        <v>118</v>
      </c>
      <c r="BG15" s="2" t="s">
        <v>798</v>
      </c>
      <c r="BH15" s="2" t="s">
        <v>1792</v>
      </c>
      <c r="BI15" s="2" t="s">
        <v>1809</v>
      </c>
      <c r="BJ15" s="2" t="s">
        <v>689</v>
      </c>
      <c r="BK15" s="2" t="s">
        <v>1860</v>
      </c>
      <c r="BL15" s="2"/>
      <c r="BM15" s="2" t="s">
        <v>947</v>
      </c>
      <c r="BN15" s="2" t="s">
        <v>474</v>
      </c>
      <c r="BO15" s="2" t="s">
        <v>1934</v>
      </c>
      <c r="BP15" s="2">
        <v>15</v>
      </c>
    </row>
    <row r="16" spans="1:68" x14ac:dyDescent="0.25">
      <c r="A16">
        <v>453</v>
      </c>
      <c r="B16" t="str">
        <f t="shared" si="1"/>
        <v>Georgia,McIntosh County</v>
      </c>
      <c r="C16" s="16" t="s">
        <v>23</v>
      </c>
      <c r="D16" s="12" t="s">
        <v>508</v>
      </c>
      <c r="E16" s="17" t="s">
        <v>1963</v>
      </c>
      <c r="F16" s="22">
        <v>6</v>
      </c>
      <c r="G16" s="51">
        <v>9</v>
      </c>
      <c r="H16" s="17">
        <v>1</v>
      </c>
      <c r="I16" s="25">
        <v>4</v>
      </c>
      <c r="J16" s="30">
        <v>2</v>
      </c>
      <c r="K16" s="62">
        <v>9</v>
      </c>
      <c r="L16" s="16">
        <f t="shared" si="0"/>
        <v>31</v>
      </c>
      <c r="M16" t="s">
        <v>28</v>
      </c>
      <c r="N16" s="2" t="str">
        <f t="shared" si="2"/>
        <v/>
      </c>
      <c r="O16" s="2">
        <v>15</v>
      </c>
      <c r="Q16" s="2" t="s">
        <v>119</v>
      </c>
      <c r="R16" s="2" t="s">
        <v>186</v>
      </c>
      <c r="S16" s="2" t="s">
        <v>213</v>
      </c>
      <c r="T16" s="2" t="s">
        <v>225</v>
      </c>
      <c r="U16" s="2" t="s">
        <v>285</v>
      </c>
      <c r="V16" s="2" t="s">
        <v>341</v>
      </c>
      <c r="W16" s="2"/>
      <c r="X16" s="2"/>
      <c r="Y16" s="2" t="s">
        <v>404</v>
      </c>
      <c r="Z16" s="2" t="s">
        <v>453</v>
      </c>
      <c r="AA16" s="2"/>
      <c r="AB16" s="2" t="s">
        <v>567</v>
      </c>
      <c r="AC16" s="2" t="s">
        <v>596</v>
      </c>
      <c r="AD16" s="2" t="s">
        <v>646</v>
      </c>
      <c r="AE16" s="2" t="s">
        <v>592</v>
      </c>
      <c r="AF16" s="2" t="s">
        <v>735</v>
      </c>
      <c r="AG16" s="2" t="s">
        <v>804</v>
      </c>
      <c r="AH16" s="2" t="s">
        <v>864</v>
      </c>
      <c r="AI16" s="2" t="s">
        <v>169</v>
      </c>
      <c r="AJ16" s="2" t="s">
        <v>155</v>
      </c>
      <c r="AK16" s="2"/>
      <c r="AL16" s="2" t="s">
        <v>961</v>
      </c>
      <c r="AM16" s="2" t="s">
        <v>569</v>
      </c>
      <c r="AN16" s="2" t="s">
        <v>1080</v>
      </c>
      <c r="AO16" s="2" t="s">
        <v>457</v>
      </c>
      <c r="AP16" s="2" t="s">
        <v>1161</v>
      </c>
      <c r="AQ16" s="2" t="s">
        <v>733</v>
      </c>
      <c r="AR16" s="2" t="s">
        <v>1235</v>
      </c>
      <c r="AS16" s="2"/>
      <c r="AT16" s="2" t="s">
        <v>1253</v>
      </c>
      <c r="AU16" s="2" t="s">
        <v>243</v>
      </c>
      <c r="AV16" s="2" t="s">
        <v>1289</v>
      </c>
      <c r="AW16" s="2" t="s">
        <v>457</v>
      </c>
      <c r="AX16" s="2" t="s">
        <v>1385</v>
      </c>
      <c r="AY16" s="2" t="s">
        <v>1412</v>
      </c>
      <c r="AZ16" s="2" t="s">
        <v>1448</v>
      </c>
      <c r="BA16" s="2" t="s">
        <v>140</v>
      </c>
      <c r="BB16" s="2" t="s">
        <v>1508</v>
      </c>
      <c r="BC16" s="2"/>
      <c r="BD16" s="2" t="s">
        <v>1543</v>
      </c>
      <c r="BE16" s="2" t="s">
        <v>1569</v>
      </c>
      <c r="BF16" s="2" t="s">
        <v>1601</v>
      </c>
      <c r="BG16" s="2" t="s">
        <v>1635</v>
      </c>
      <c r="BH16" s="2" t="s">
        <v>156</v>
      </c>
      <c r="BI16" s="2"/>
      <c r="BJ16" s="2" t="s">
        <v>1819</v>
      </c>
      <c r="BK16" s="2" t="s">
        <v>1861</v>
      </c>
      <c r="BL16" s="2"/>
      <c r="BM16" s="2" t="s">
        <v>493</v>
      </c>
      <c r="BN16" s="2" t="s">
        <v>1899</v>
      </c>
      <c r="BO16" s="2" t="s">
        <v>368</v>
      </c>
      <c r="BP16" s="2">
        <v>16</v>
      </c>
    </row>
    <row r="17" spans="1:68" x14ac:dyDescent="0.25">
      <c r="A17">
        <v>1083</v>
      </c>
      <c r="B17" t="str">
        <f t="shared" si="1"/>
        <v>Louisiana,Assumption Parish</v>
      </c>
      <c r="C17" s="16" t="s">
        <v>31</v>
      </c>
      <c r="D17" s="12" t="s">
        <v>853</v>
      </c>
      <c r="E17" s="17" t="s">
        <v>1955</v>
      </c>
      <c r="F17" s="22">
        <v>6</v>
      </c>
      <c r="G17" s="51">
        <v>9</v>
      </c>
      <c r="H17" s="29">
        <v>7</v>
      </c>
      <c r="I17" s="56">
        <v>7</v>
      </c>
      <c r="J17" s="30">
        <v>2</v>
      </c>
      <c r="K17" s="62">
        <v>9</v>
      </c>
      <c r="L17" s="16">
        <f t="shared" si="0"/>
        <v>40</v>
      </c>
      <c r="M17" t="s">
        <v>29</v>
      </c>
      <c r="N17" s="2" t="str">
        <f t="shared" si="2"/>
        <v/>
      </c>
      <c r="O17" s="2">
        <v>16</v>
      </c>
      <c r="Q17" s="2" t="s">
        <v>120</v>
      </c>
      <c r="R17" s="2" t="s">
        <v>187</v>
      </c>
      <c r="S17" s="2"/>
      <c r="T17" s="2" t="s">
        <v>226</v>
      </c>
      <c r="U17" s="2" t="s">
        <v>286</v>
      </c>
      <c r="V17" s="2" t="s">
        <v>342</v>
      </c>
      <c r="W17" s="2"/>
      <c r="X17" s="2"/>
      <c r="Y17" s="2" t="s">
        <v>131</v>
      </c>
      <c r="Z17" s="2" t="s">
        <v>454</v>
      </c>
      <c r="AA17" s="2"/>
      <c r="AB17" s="2" t="s">
        <v>568</v>
      </c>
      <c r="AC17" s="2" t="s">
        <v>468</v>
      </c>
      <c r="AD17" s="2" t="s">
        <v>473</v>
      </c>
      <c r="AE17" s="2" t="s">
        <v>691</v>
      </c>
      <c r="AF17" s="2" t="s">
        <v>736</v>
      </c>
      <c r="AG17" s="2" t="s">
        <v>111</v>
      </c>
      <c r="AH17" s="2" t="s">
        <v>865</v>
      </c>
      <c r="AI17" s="2" t="s">
        <v>923</v>
      </c>
      <c r="AJ17" s="2" t="s">
        <v>935</v>
      </c>
      <c r="AK17" s="2"/>
      <c r="AL17" s="2" t="s">
        <v>962</v>
      </c>
      <c r="AM17" s="2" t="s">
        <v>468</v>
      </c>
      <c r="AN17" s="2" t="s">
        <v>124</v>
      </c>
      <c r="AO17" s="2" t="s">
        <v>1115</v>
      </c>
      <c r="AP17" s="2" t="s">
        <v>603</v>
      </c>
      <c r="AQ17" s="2" t="s">
        <v>1193</v>
      </c>
      <c r="AR17" s="2" t="s">
        <v>1236</v>
      </c>
      <c r="AS17" s="2"/>
      <c r="AT17" s="2" t="s">
        <v>1254</v>
      </c>
      <c r="AU17" s="2" t="s">
        <v>1268</v>
      </c>
      <c r="AV17" s="2" t="s">
        <v>945</v>
      </c>
      <c r="AW17" s="2" t="s">
        <v>1322</v>
      </c>
      <c r="AX17" s="2" t="s">
        <v>1386</v>
      </c>
      <c r="AY17" s="2" t="s">
        <v>1413</v>
      </c>
      <c r="AZ17" s="2" t="s">
        <v>737</v>
      </c>
      <c r="BA17" s="2" t="s">
        <v>141</v>
      </c>
      <c r="BB17" s="2" t="s">
        <v>1509</v>
      </c>
      <c r="BC17" s="2"/>
      <c r="BD17" s="2" t="s">
        <v>1544</v>
      </c>
      <c r="BE17" s="2" t="s">
        <v>341</v>
      </c>
      <c r="BF17" s="2" t="s">
        <v>120</v>
      </c>
      <c r="BG17" s="2" t="s">
        <v>1636</v>
      </c>
      <c r="BH17" s="2" t="s">
        <v>1793</v>
      </c>
      <c r="BI17" s="2"/>
      <c r="BJ17" s="2" t="s">
        <v>807</v>
      </c>
      <c r="BK17" s="2" t="s">
        <v>141</v>
      </c>
      <c r="BL17" s="2"/>
      <c r="BM17" s="2" t="s">
        <v>1882</v>
      </c>
      <c r="BN17" s="2" t="s">
        <v>345</v>
      </c>
      <c r="BO17" s="2" t="s">
        <v>1137</v>
      </c>
      <c r="BP17" s="2">
        <v>17</v>
      </c>
    </row>
    <row r="18" spans="1:68" x14ac:dyDescent="0.25">
      <c r="A18">
        <v>1136</v>
      </c>
      <c r="B18" t="str">
        <f t="shared" si="1"/>
        <v>Louisiana,Vermilion Parish</v>
      </c>
      <c r="C18" s="16" t="s">
        <v>31</v>
      </c>
      <c r="D18" s="12" t="s">
        <v>906</v>
      </c>
      <c r="E18" s="17" t="s">
        <v>1960</v>
      </c>
      <c r="F18" s="22">
        <v>6</v>
      </c>
      <c r="G18" s="51">
        <v>9</v>
      </c>
      <c r="H18" s="53">
        <v>3</v>
      </c>
      <c r="I18" s="61">
        <v>6</v>
      </c>
      <c r="J18" s="17">
        <v>1</v>
      </c>
      <c r="K18" s="62">
        <v>9</v>
      </c>
      <c r="L18" s="16">
        <f t="shared" si="0"/>
        <v>34</v>
      </c>
      <c r="M18" t="s">
        <v>30</v>
      </c>
      <c r="N18" s="2" t="str">
        <f t="shared" si="2"/>
        <v/>
      </c>
      <c r="O18" s="2">
        <v>17</v>
      </c>
      <c r="Q18" s="2" t="s">
        <v>121</v>
      </c>
      <c r="R18" s="2" t="s">
        <v>188</v>
      </c>
      <c r="S18" s="2"/>
      <c r="T18" s="2" t="s">
        <v>227</v>
      </c>
      <c r="U18" s="2" t="s">
        <v>287</v>
      </c>
      <c r="V18" s="2" t="s">
        <v>343</v>
      </c>
      <c r="W18" s="2"/>
      <c r="X18" s="2"/>
      <c r="Y18" s="2" t="s">
        <v>405</v>
      </c>
      <c r="Z18" s="2" t="s">
        <v>455</v>
      </c>
      <c r="AA18" s="2"/>
      <c r="AB18" s="2" t="s">
        <v>222</v>
      </c>
      <c r="AC18" s="2" t="s">
        <v>227</v>
      </c>
      <c r="AD18" s="2" t="s">
        <v>129</v>
      </c>
      <c r="AE18" s="2" t="s">
        <v>692</v>
      </c>
      <c r="AF18" s="2" t="s">
        <v>737</v>
      </c>
      <c r="AG18" s="2" t="s">
        <v>805</v>
      </c>
      <c r="AH18" s="2" t="s">
        <v>866</v>
      </c>
      <c r="AI18" s="2"/>
      <c r="AJ18" s="2" t="s">
        <v>936</v>
      </c>
      <c r="AK18" s="2"/>
      <c r="AL18" s="2" t="s">
        <v>963</v>
      </c>
      <c r="AM18" s="2" t="s">
        <v>1022</v>
      </c>
      <c r="AN18" s="2" t="s">
        <v>402</v>
      </c>
      <c r="AO18" s="2" t="s">
        <v>220</v>
      </c>
      <c r="AP18" s="2" t="s">
        <v>350</v>
      </c>
      <c r="AQ18" s="2" t="s">
        <v>336</v>
      </c>
      <c r="AR18" s="2" t="s">
        <v>1237</v>
      </c>
      <c r="AS18" s="2"/>
      <c r="AT18" s="2" t="s">
        <v>1255</v>
      </c>
      <c r="AU18" s="2" t="s">
        <v>1269</v>
      </c>
      <c r="AV18" s="2" t="s">
        <v>134</v>
      </c>
      <c r="AW18" s="2" t="s">
        <v>1323</v>
      </c>
      <c r="AX18" s="2" t="s">
        <v>1163</v>
      </c>
      <c r="AY18" s="2" t="s">
        <v>227</v>
      </c>
      <c r="AZ18" s="2" t="s">
        <v>1449</v>
      </c>
      <c r="BA18" s="2" t="s">
        <v>1490</v>
      </c>
      <c r="BB18" s="2" t="s">
        <v>1510</v>
      </c>
      <c r="BC18" s="2"/>
      <c r="BD18" s="2" t="s">
        <v>1545</v>
      </c>
      <c r="BE18" s="2" t="s">
        <v>1570</v>
      </c>
      <c r="BF18" s="2" t="s">
        <v>1602</v>
      </c>
      <c r="BG18" s="2" t="s">
        <v>1637</v>
      </c>
      <c r="BH18" s="2" t="s">
        <v>1794</v>
      </c>
      <c r="BI18" s="2"/>
      <c r="BJ18" s="2" t="s">
        <v>928</v>
      </c>
      <c r="BK18" s="2" t="s">
        <v>1707</v>
      </c>
      <c r="BL18" s="2"/>
      <c r="BM18" s="2" t="s">
        <v>652</v>
      </c>
      <c r="BN18" s="2" t="s">
        <v>1384</v>
      </c>
      <c r="BO18" s="2" t="s">
        <v>781</v>
      </c>
      <c r="BP18" s="2">
        <v>18</v>
      </c>
    </row>
    <row r="19" spans="1:68" x14ac:dyDescent="0.25">
      <c r="A19">
        <v>1390</v>
      </c>
      <c r="B19" t="str">
        <f t="shared" si="1"/>
        <v>Mississippi,Hancock County</v>
      </c>
      <c r="C19" s="16" t="s">
        <v>38</v>
      </c>
      <c r="D19" s="12" t="s">
        <v>493</v>
      </c>
      <c r="E19" s="17" t="s">
        <v>1965</v>
      </c>
      <c r="F19" s="34">
        <v>4</v>
      </c>
      <c r="G19" s="23">
        <v>6</v>
      </c>
      <c r="H19" s="17">
        <v>1</v>
      </c>
      <c r="I19" s="61">
        <v>6</v>
      </c>
      <c r="J19" s="30">
        <v>2</v>
      </c>
      <c r="K19" s="62">
        <v>9</v>
      </c>
      <c r="L19" s="16">
        <f t="shared" si="0"/>
        <v>28</v>
      </c>
      <c r="M19" t="s">
        <v>31</v>
      </c>
      <c r="N19" s="2" t="str">
        <f t="shared" si="2"/>
        <v/>
      </c>
      <c r="O19" s="2">
        <v>18</v>
      </c>
      <c r="Q19" s="2" t="s">
        <v>122</v>
      </c>
      <c r="R19" s="2" t="s">
        <v>189</v>
      </c>
      <c r="S19" s="2"/>
      <c r="T19" s="2" t="s">
        <v>228</v>
      </c>
      <c r="U19" s="2" t="s">
        <v>288</v>
      </c>
      <c r="V19" s="2" t="s">
        <v>344</v>
      </c>
      <c r="W19" s="2"/>
      <c r="X19" s="2"/>
      <c r="Y19" s="2" t="s">
        <v>134</v>
      </c>
      <c r="Z19" s="2" t="s">
        <v>456</v>
      </c>
      <c r="AA19" s="2"/>
      <c r="AB19" s="2" t="s">
        <v>569</v>
      </c>
      <c r="AC19" s="2" t="s">
        <v>597</v>
      </c>
      <c r="AD19" s="2" t="s">
        <v>647</v>
      </c>
      <c r="AE19" s="2" t="s">
        <v>114</v>
      </c>
      <c r="AF19" s="2" t="s">
        <v>738</v>
      </c>
      <c r="AG19" s="2" t="s">
        <v>806</v>
      </c>
      <c r="AH19" s="2" t="s">
        <v>867</v>
      </c>
      <c r="AI19" s="2"/>
      <c r="AJ19" s="2" t="s">
        <v>937</v>
      </c>
      <c r="AK19" s="2"/>
      <c r="AL19" s="2" t="s">
        <v>964</v>
      </c>
      <c r="AM19" s="2" t="s">
        <v>1023</v>
      </c>
      <c r="AN19" s="2" t="s">
        <v>1081</v>
      </c>
      <c r="AO19" s="2" t="s">
        <v>809</v>
      </c>
      <c r="AP19" s="2" t="s">
        <v>1162</v>
      </c>
      <c r="AQ19" s="2" t="s">
        <v>118</v>
      </c>
      <c r="AR19" s="2"/>
      <c r="AS19" s="2"/>
      <c r="AT19" s="2" t="s">
        <v>921</v>
      </c>
      <c r="AU19" s="2" t="s">
        <v>1270</v>
      </c>
      <c r="AV19" s="2" t="s">
        <v>233</v>
      </c>
      <c r="AW19" s="2" t="s">
        <v>1324</v>
      </c>
      <c r="AX19" s="2" t="s">
        <v>1387</v>
      </c>
      <c r="AY19" s="2" t="s">
        <v>1414</v>
      </c>
      <c r="AZ19" s="2" t="s">
        <v>1450</v>
      </c>
      <c r="BA19" s="2" t="s">
        <v>1491</v>
      </c>
      <c r="BB19" s="2" t="s">
        <v>595</v>
      </c>
      <c r="BC19" s="2"/>
      <c r="BD19" s="2" t="s">
        <v>931</v>
      </c>
      <c r="BE19" s="2" t="s">
        <v>1571</v>
      </c>
      <c r="BF19" s="2" t="s">
        <v>597</v>
      </c>
      <c r="BG19" s="2" t="s">
        <v>1638</v>
      </c>
      <c r="BH19" s="2" t="s">
        <v>1795</v>
      </c>
      <c r="BI19" s="2"/>
      <c r="BJ19" s="2" t="s">
        <v>220</v>
      </c>
      <c r="BK19" s="2" t="s">
        <v>1862</v>
      </c>
      <c r="BL19" s="2"/>
      <c r="BM19" s="2" t="s">
        <v>140</v>
      </c>
      <c r="BN19" s="2" t="s">
        <v>1900</v>
      </c>
      <c r="BO19" s="2" t="s">
        <v>1935</v>
      </c>
      <c r="BP19" s="2">
        <v>19</v>
      </c>
    </row>
    <row r="20" spans="1:68" x14ac:dyDescent="0.25">
      <c r="A20">
        <v>1872</v>
      </c>
      <c r="B20" t="str">
        <f t="shared" si="1"/>
        <v>North Carolina,Carteret County</v>
      </c>
      <c r="C20" s="16" t="s">
        <v>49</v>
      </c>
      <c r="D20" s="12" t="s">
        <v>1322</v>
      </c>
      <c r="E20" s="17" t="s">
        <v>1962</v>
      </c>
      <c r="F20" s="34">
        <v>4</v>
      </c>
      <c r="G20" s="39">
        <v>7</v>
      </c>
      <c r="H20" s="53">
        <v>3</v>
      </c>
      <c r="I20" s="61">
        <v>6</v>
      </c>
      <c r="J20" s="17">
        <v>1</v>
      </c>
      <c r="K20" s="62">
        <v>9</v>
      </c>
      <c r="L20" s="16">
        <f t="shared" si="0"/>
        <v>30</v>
      </c>
      <c r="M20" t="s">
        <v>32</v>
      </c>
      <c r="N20" s="2" t="str">
        <f t="shared" si="2"/>
        <v/>
      </c>
      <c r="O20" s="2">
        <v>19</v>
      </c>
      <c r="Q20" s="2" t="s">
        <v>123</v>
      </c>
      <c r="R20" s="2" t="s">
        <v>190</v>
      </c>
      <c r="S20" s="2"/>
      <c r="T20" s="2" t="s">
        <v>229</v>
      </c>
      <c r="U20" s="2" t="s">
        <v>289</v>
      </c>
      <c r="V20" s="2" t="s">
        <v>345</v>
      </c>
      <c r="W20" s="2"/>
      <c r="X20" s="2"/>
      <c r="Y20" s="2" t="s">
        <v>406</v>
      </c>
      <c r="Z20" s="2" t="s">
        <v>112</v>
      </c>
      <c r="AA20" s="2"/>
      <c r="AB20" s="2" t="s">
        <v>341</v>
      </c>
      <c r="AC20" s="2" t="s">
        <v>129</v>
      </c>
      <c r="AD20" s="2" t="s">
        <v>648</v>
      </c>
      <c r="AE20" s="2" t="s">
        <v>693</v>
      </c>
      <c r="AF20" s="2" t="s">
        <v>227</v>
      </c>
      <c r="AG20" s="2" t="s">
        <v>807</v>
      </c>
      <c r="AH20" s="2" t="s">
        <v>868</v>
      </c>
      <c r="AI20" s="2"/>
      <c r="AJ20" s="2" t="s">
        <v>921</v>
      </c>
      <c r="AK20" s="2"/>
      <c r="AL20" s="2" t="s">
        <v>595</v>
      </c>
      <c r="AM20" s="2" t="s">
        <v>1024</v>
      </c>
      <c r="AN20" s="2" t="s">
        <v>134</v>
      </c>
      <c r="AO20" s="2" t="s">
        <v>592</v>
      </c>
      <c r="AP20" s="2" t="s">
        <v>1163</v>
      </c>
      <c r="AQ20" s="2" t="s">
        <v>1194</v>
      </c>
      <c r="AR20" s="2"/>
      <c r="AS20" s="2"/>
      <c r="AT20" s="2" t="s">
        <v>392</v>
      </c>
      <c r="AU20" s="2" t="s">
        <v>1271</v>
      </c>
      <c r="AV20" s="2" t="s">
        <v>966</v>
      </c>
      <c r="AW20" s="2" t="s">
        <v>461</v>
      </c>
      <c r="AX20" s="2" t="s">
        <v>235</v>
      </c>
      <c r="AY20" s="2" t="s">
        <v>1415</v>
      </c>
      <c r="AZ20" s="2" t="s">
        <v>1451</v>
      </c>
      <c r="BA20" s="2" t="s">
        <v>287</v>
      </c>
      <c r="BB20" s="2" t="s">
        <v>224</v>
      </c>
      <c r="BC20" s="2"/>
      <c r="BD20" s="2" t="s">
        <v>1546</v>
      </c>
      <c r="BE20" s="2" t="s">
        <v>1197</v>
      </c>
      <c r="BF20" s="2" t="s">
        <v>1330</v>
      </c>
      <c r="BG20" s="2" t="s">
        <v>1639</v>
      </c>
      <c r="BH20" s="2" t="s">
        <v>376</v>
      </c>
      <c r="BI20" s="2"/>
      <c r="BJ20" s="2" t="s">
        <v>1820</v>
      </c>
      <c r="BK20" s="2" t="s">
        <v>1863</v>
      </c>
      <c r="BL20" s="2"/>
      <c r="BM20" s="2" t="s">
        <v>141</v>
      </c>
      <c r="BN20" s="2" t="s">
        <v>1547</v>
      </c>
      <c r="BO20" s="2" t="s">
        <v>1936</v>
      </c>
      <c r="BP20" s="2">
        <v>20</v>
      </c>
    </row>
    <row r="21" spans="1:68" x14ac:dyDescent="0.25">
      <c r="A21">
        <v>1904</v>
      </c>
      <c r="B21" t="str">
        <f t="shared" si="1"/>
        <v>North Carolina,Hyde County</v>
      </c>
      <c r="C21" s="16" t="s">
        <v>49</v>
      </c>
      <c r="D21" s="12" t="s">
        <v>1344</v>
      </c>
      <c r="E21" s="17" t="s">
        <v>1956</v>
      </c>
      <c r="F21" s="34">
        <v>4</v>
      </c>
      <c r="G21" s="39">
        <v>7</v>
      </c>
      <c r="H21" s="29">
        <v>7</v>
      </c>
      <c r="I21" s="66">
        <v>10</v>
      </c>
      <c r="J21" s="30">
        <v>2</v>
      </c>
      <c r="K21" s="62">
        <v>9</v>
      </c>
      <c r="L21" s="16">
        <f t="shared" si="0"/>
        <v>39</v>
      </c>
      <c r="M21" t="s">
        <v>33</v>
      </c>
      <c r="N21" s="2" t="str">
        <f t="shared" si="2"/>
        <v/>
      </c>
      <c r="O21" s="2">
        <v>20</v>
      </c>
      <c r="Q21" s="2" t="s">
        <v>124</v>
      </c>
      <c r="R21" s="2" t="s">
        <v>191</v>
      </c>
      <c r="S21" s="2"/>
      <c r="T21" s="2" t="s">
        <v>128</v>
      </c>
      <c r="U21" s="2" t="s">
        <v>290</v>
      </c>
      <c r="V21" s="2" t="s">
        <v>346</v>
      </c>
      <c r="W21" s="2"/>
      <c r="X21" s="2"/>
      <c r="Y21" s="2" t="s">
        <v>407</v>
      </c>
      <c r="Z21" s="2" t="s">
        <v>457</v>
      </c>
      <c r="AA21" s="2"/>
      <c r="AB21" s="2" t="s">
        <v>130</v>
      </c>
      <c r="AC21" s="2" t="s">
        <v>598</v>
      </c>
      <c r="AD21" s="2" t="s">
        <v>649</v>
      </c>
      <c r="AE21" s="2" t="s">
        <v>117</v>
      </c>
      <c r="AF21" s="2" t="s">
        <v>473</v>
      </c>
      <c r="AG21" s="2" t="s">
        <v>808</v>
      </c>
      <c r="AH21" s="2" t="s">
        <v>869</v>
      </c>
      <c r="AI21" s="2"/>
      <c r="AJ21" s="2" t="s">
        <v>527</v>
      </c>
      <c r="AK21" s="2"/>
      <c r="AL21" s="2" t="s">
        <v>227</v>
      </c>
      <c r="AM21" s="2" t="s">
        <v>474</v>
      </c>
      <c r="AN21" s="2" t="s">
        <v>1082</v>
      </c>
      <c r="AO21" s="2" t="s">
        <v>691</v>
      </c>
      <c r="AP21" s="2" t="s">
        <v>1164</v>
      </c>
      <c r="AQ21" s="2" t="s">
        <v>1195</v>
      </c>
      <c r="AR21" s="2"/>
      <c r="AS21" s="2"/>
      <c r="AT21" s="2" t="s">
        <v>266</v>
      </c>
      <c r="AU21" s="2" t="s">
        <v>366</v>
      </c>
      <c r="AV21" s="2" t="s">
        <v>136</v>
      </c>
      <c r="AW21" s="2" t="s">
        <v>114</v>
      </c>
      <c r="AX21" s="2" t="s">
        <v>1388</v>
      </c>
      <c r="AY21" s="2" t="s">
        <v>1416</v>
      </c>
      <c r="AZ21" s="2" t="s">
        <v>341</v>
      </c>
      <c r="BA21" s="2" t="s">
        <v>757</v>
      </c>
      <c r="BB21" s="2" t="s">
        <v>227</v>
      </c>
      <c r="BC21" s="2"/>
      <c r="BD21" s="2" t="s">
        <v>382</v>
      </c>
      <c r="BE21" s="2" t="s">
        <v>1452</v>
      </c>
      <c r="BF21" s="2" t="s">
        <v>473</v>
      </c>
      <c r="BG21" s="2" t="s">
        <v>1640</v>
      </c>
      <c r="BH21" s="2" t="s">
        <v>1796</v>
      </c>
      <c r="BI21" s="2"/>
      <c r="BJ21" s="2" t="s">
        <v>399</v>
      </c>
      <c r="BK21" s="2" t="s">
        <v>1864</v>
      </c>
      <c r="BL21" s="2"/>
      <c r="BM21" s="2" t="s">
        <v>1883</v>
      </c>
      <c r="BN21" s="2" t="s">
        <v>1901</v>
      </c>
      <c r="BO21" s="2" t="s">
        <v>585</v>
      </c>
      <c r="BP21" s="2">
        <v>21</v>
      </c>
    </row>
    <row r="22" spans="1:68" x14ac:dyDescent="0.25">
      <c r="A22">
        <v>2289</v>
      </c>
      <c r="B22" t="str">
        <f t="shared" si="1"/>
        <v>South Carolina ,Beaufort County</v>
      </c>
      <c r="C22" s="16" t="s">
        <v>5068</v>
      </c>
      <c r="D22" s="12" t="s">
        <v>1316</v>
      </c>
      <c r="E22" s="17" t="s">
        <v>1953</v>
      </c>
      <c r="F22" s="22">
        <v>6</v>
      </c>
      <c r="G22" s="51">
        <v>9</v>
      </c>
      <c r="H22" s="20">
        <v>8</v>
      </c>
      <c r="I22" s="56">
        <v>7</v>
      </c>
      <c r="J22" s="50">
        <v>3</v>
      </c>
      <c r="K22" s="62">
        <v>9</v>
      </c>
      <c r="L22" s="16">
        <f t="shared" si="0"/>
        <v>42</v>
      </c>
      <c r="M22" t="s">
        <v>35</v>
      </c>
      <c r="N22" s="2" t="str">
        <f t="shared" si="2"/>
        <v/>
      </c>
      <c r="O22" s="2">
        <v>21</v>
      </c>
      <c r="Q22" s="2" t="s">
        <v>125</v>
      </c>
      <c r="R22" s="2" t="s">
        <v>192</v>
      </c>
      <c r="S22" s="2"/>
      <c r="T22" s="2" t="s">
        <v>230</v>
      </c>
      <c r="U22" s="2" t="s">
        <v>291</v>
      </c>
      <c r="V22" s="2" t="s">
        <v>347</v>
      </c>
      <c r="W22" s="2"/>
      <c r="X22" s="2"/>
      <c r="Y22" s="2" t="s">
        <v>408</v>
      </c>
      <c r="Z22" s="2" t="s">
        <v>458</v>
      </c>
      <c r="AA22" s="2"/>
      <c r="AB22" s="2" t="s">
        <v>134</v>
      </c>
      <c r="AC22" s="2" t="s">
        <v>345</v>
      </c>
      <c r="AD22" s="2" t="s">
        <v>133</v>
      </c>
      <c r="AE22" s="2" t="s">
        <v>118</v>
      </c>
      <c r="AF22" s="2" t="s">
        <v>696</v>
      </c>
      <c r="AG22" s="2" t="s">
        <v>220</v>
      </c>
      <c r="AH22" s="2" t="s">
        <v>870</v>
      </c>
      <c r="AI22" s="2"/>
      <c r="AJ22" s="2" t="s">
        <v>169</v>
      </c>
      <c r="AK22" s="2"/>
      <c r="AL22" s="2" t="s">
        <v>342</v>
      </c>
      <c r="AM22" s="2" t="s">
        <v>345</v>
      </c>
      <c r="AN22" s="2" t="s">
        <v>136</v>
      </c>
      <c r="AO22" s="2" t="s">
        <v>1116</v>
      </c>
      <c r="AP22" s="2" t="s">
        <v>1165</v>
      </c>
      <c r="AQ22" s="2" t="s">
        <v>341</v>
      </c>
      <c r="AR22" s="2"/>
      <c r="AS22" s="2"/>
      <c r="AT22" s="2" t="s">
        <v>542</v>
      </c>
      <c r="AU22" s="2" t="s">
        <v>1272</v>
      </c>
      <c r="AV22" s="2" t="s">
        <v>410</v>
      </c>
      <c r="AW22" s="2" t="s">
        <v>1325</v>
      </c>
      <c r="AX22" s="2" t="s">
        <v>1389</v>
      </c>
      <c r="AY22" s="2" t="s">
        <v>647</v>
      </c>
      <c r="AZ22" s="2" t="s">
        <v>647</v>
      </c>
      <c r="BA22" s="2" t="s">
        <v>243</v>
      </c>
      <c r="BB22" s="2" t="s">
        <v>597</v>
      </c>
      <c r="BC22" s="2"/>
      <c r="BD22" s="2" t="s">
        <v>1547</v>
      </c>
      <c r="BE22" s="2" t="s">
        <v>345</v>
      </c>
      <c r="BF22" s="2" t="s">
        <v>129</v>
      </c>
      <c r="BG22" s="2" t="s">
        <v>1641</v>
      </c>
      <c r="BH22" s="2" t="s">
        <v>263</v>
      </c>
      <c r="BI22" s="2"/>
      <c r="BJ22" s="2" t="s">
        <v>1541</v>
      </c>
      <c r="BK22" s="2" t="s">
        <v>577</v>
      </c>
      <c r="BL22" s="2"/>
      <c r="BM22" s="2" t="s">
        <v>577</v>
      </c>
      <c r="BN22" s="2" t="s">
        <v>1512</v>
      </c>
      <c r="BO22" s="2" t="s">
        <v>1937</v>
      </c>
      <c r="BP22" s="2">
        <v>22</v>
      </c>
    </row>
    <row r="23" spans="1:68" x14ac:dyDescent="0.25">
      <c r="A23">
        <v>2908</v>
      </c>
      <c r="B23" t="str">
        <f t="shared" si="1"/>
        <v>Virginia,Poquoson, VA</v>
      </c>
      <c r="C23" s="16" t="s">
        <v>62</v>
      </c>
      <c r="D23" s="12" t="s">
        <v>91</v>
      </c>
      <c r="E23" s="17" t="s">
        <v>1968</v>
      </c>
      <c r="F23" s="34">
        <v>4</v>
      </c>
      <c r="G23" s="37">
        <v>5</v>
      </c>
      <c r="H23" s="17">
        <v>1</v>
      </c>
      <c r="I23" s="61">
        <v>6</v>
      </c>
      <c r="J23" s="17">
        <v>1</v>
      </c>
      <c r="K23" s="62">
        <v>9</v>
      </c>
      <c r="L23" s="16">
        <f t="shared" si="0"/>
        <v>26</v>
      </c>
      <c r="M23" t="s">
        <v>36</v>
      </c>
      <c r="N23" s="2" t="str">
        <f t="shared" si="2"/>
        <v/>
      </c>
      <c r="O23" s="2">
        <v>22</v>
      </c>
      <c r="Q23" s="2" t="s">
        <v>126</v>
      </c>
      <c r="R23" s="2" t="s">
        <v>193</v>
      </c>
      <c r="S23" s="2"/>
      <c r="T23" s="2" t="s">
        <v>231</v>
      </c>
      <c r="U23" s="2" t="s">
        <v>292</v>
      </c>
      <c r="V23" s="2" t="s">
        <v>348</v>
      </c>
      <c r="W23" s="2"/>
      <c r="X23" s="2"/>
      <c r="Y23" s="2" t="s">
        <v>409</v>
      </c>
      <c r="Z23" s="2" t="s">
        <v>220</v>
      </c>
      <c r="AA23" s="2"/>
      <c r="AB23" s="2" t="s">
        <v>349</v>
      </c>
      <c r="AC23" s="2" t="s">
        <v>599</v>
      </c>
      <c r="AD23" s="2" t="s">
        <v>483</v>
      </c>
      <c r="AE23" s="2" t="s">
        <v>464</v>
      </c>
      <c r="AF23" s="2" t="s">
        <v>739</v>
      </c>
      <c r="AG23" s="2" t="s">
        <v>809</v>
      </c>
      <c r="AH23" s="2" t="s">
        <v>871</v>
      </c>
      <c r="AI23" s="2"/>
      <c r="AJ23" s="2" t="s">
        <v>938</v>
      </c>
      <c r="AK23" s="2"/>
      <c r="AL23" s="2" t="s">
        <v>696</v>
      </c>
      <c r="AM23" s="2" t="s">
        <v>1025</v>
      </c>
      <c r="AN23" s="2" t="s">
        <v>1083</v>
      </c>
      <c r="AO23" s="2" t="s">
        <v>594</v>
      </c>
      <c r="AP23" s="2" t="s">
        <v>141</v>
      </c>
      <c r="AQ23" s="2" t="s">
        <v>1024</v>
      </c>
      <c r="AR23" s="2"/>
      <c r="AS23" s="2"/>
      <c r="AT23" s="2"/>
      <c r="AU23" s="2" t="s">
        <v>1273</v>
      </c>
      <c r="AV23" s="2" t="s">
        <v>1290</v>
      </c>
      <c r="AW23" s="2" t="s">
        <v>118</v>
      </c>
      <c r="AX23" s="2" t="s">
        <v>1390</v>
      </c>
      <c r="AY23" s="2" t="s">
        <v>1289</v>
      </c>
      <c r="AZ23" s="2" t="s">
        <v>1452</v>
      </c>
      <c r="BA23" s="2" t="s">
        <v>704</v>
      </c>
      <c r="BB23" s="2" t="s">
        <v>1511</v>
      </c>
      <c r="BC23" s="2"/>
      <c r="BD23" s="2" t="s">
        <v>1548</v>
      </c>
      <c r="BE23" s="2" t="s">
        <v>1572</v>
      </c>
      <c r="BF23" s="2" t="s">
        <v>1603</v>
      </c>
      <c r="BG23" s="2" t="s">
        <v>1642</v>
      </c>
      <c r="BH23" s="2" t="s">
        <v>379</v>
      </c>
      <c r="BI23" s="2"/>
      <c r="BJ23" s="2" t="s">
        <v>117</v>
      </c>
      <c r="BK23" s="2" t="s">
        <v>243</v>
      </c>
      <c r="BL23" s="2"/>
      <c r="BM23" s="2" t="s">
        <v>243</v>
      </c>
      <c r="BN23" s="2" t="s">
        <v>235</v>
      </c>
      <c r="BO23" s="2" t="s">
        <v>1938</v>
      </c>
      <c r="BP23" s="2">
        <v>23</v>
      </c>
    </row>
    <row r="24" spans="1:68" x14ac:dyDescent="0.25">
      <c r="A24">
        <v>2</v>
      </c>
      <c r="B24" t="str">
        <f t="shared" si="1"/>
        <v>Alabama,Baldwin County</v>
      </c>
      <c r="C24" s="16" t="s">
        <v>13</v>
      </c>
      <c r="D24" s="12" t="s">
        <v>106</v>
      </c>
      <c r="E24" s="17" t="s">
        <v>2030</v>
      </c>
      <c r="F24" s="22">
        <v>6</v>
      </c>
      <c r="G24" s="23">
        <v>6</v>
      </c>
      <c r="H24" s="24">
        <v>5</v>
      </c>
      <c r="I24" s="25">
        <v>4</v>
      </c>
      <c r="J24" s="17">
        <v>1</v>
      </c>
      <c r="K24" s="26">
        <v>8</v>
      </c>
      <c r="L24" s="16">
        <f t="shared" si="0"/>
        <v>30</v>
      </c>
      <c r="M24" t="s">
        <v>37</v>
      </c>
      <c r="N24" s="2" t="str">
        <f t="shared" si="2"/>
        <v/>
      </c>
      <c r="O24" s="2">
        <v>23</v>
      </c>
      <c r="Q24" s="2" t="s">
        <v>127</v>
      </c>
      <c r="R24" s="2" t="s">
        <v>194</v>
      </c>
      <c r="S24" s="2"/>
      <c r="T24" s="2" t="s">
        <v>232</v>
      </c>
      <c r="U24" s="2" t="s">
        <v>293</v>
      </c>
      <c r="V24" s="2" t="s">
        <v>349</v>
      </c>
      <c r="W24" s="2"/>
      <c r="X24" s="2"/>
      <c r="Y24" s="2" t="s">
        <v>410</v>
      </c>
      <c r="Z24" s="2" t="s">
        <v>459</v>
      </c>
      <c r="AA24" s="2"/>
      <c r="AB24" s="2" t="s">
        <v>570</v>
      </c>
      <c r="AC24" s="2" t="s">
        <v>600</v>
      </c>
      <c r="AD24" s="2" t="s">
        <v>650</v>
      </c>
      <c r="AE24" s="2" t="s">
        <v>595</v>
      </c>
      <c r="AF24" s="2" t="s">
        <v>345</v>
      </c>
      <c r="AG24" s="2" t="s">
        <v>810</v>
      </c>
      <c r="AH24" s="2" t="s">
        <v>872</v>
      </c>
      <c r="AI24" s="2"/>
      <c r="AJ24" s="2" t="s">
        <v>939</v>
      </c>
      <c r="AK24" s="2"/>
      <c r="AL24" s="2" t="s">
        <v>965</v>
      </c>
      <c r="AM24" s="2" t="s">
        <v>1026</v>
      </c>
      <c r="AN24" s="2" t="s">
        <v>493</v>
      </c>
      <c r="AO24" s="2" t="s">
        <v>222</v>
      </c>
      <c r="AP24" s="2" t="s">
        <v>1166</v>
      </c>
      <c r="AQ24" s="2" t="s">
        <v>1196</v>
      </c>
      <c r="AR24" s="2"/>
      <c r="AS24" s="2"/>
      <c r="AT24" s="2"/>
      <c r="AU24" s="2" t="s">
        <v>1176</v>
      </c>
      <c r="AV24" s="2" t="s">
        <v>141</v>
      </c>
      <c r="AW24" s="2" t="s">
        <v>223</v>
      </c>
      <c r="AX24" s="2" t="s">
        <v>1391</v>
      </c>
      <c r="AY24" s="2" t="s">
        <v>382</v>
      </c>
      <c r="AZ24" s="2" t="s">
        <v>741</v>
      </c>
      <c r="BA24" s="2" t="s">
        <v>1492</v>
      </c>
      <c r="BB24" s="2" t="s">
        <v>647</v>
      </c>
      <c r="BC24" s="2"/>
      <c r="BD24" s="2" t="s">
        <v>1549</v>
      </c>
      <c r="BE24" s="2" t="s">
        <v>1573</v>
      </c>
      <c r="BF24" s="2" t="s">
        <v>1604</v>
      </c>
      <c r="BG24" s="2" t="s">
        <v>1643</v>
      </c>
      <c r="BH24" s="2" t="s">
        <v>1797</v>
      </c>
      <c r="BI24" s="2"/>
      <c r="BJ24" s="2" t="s">
        <v>1450</v>
      </c>
      <c r="BK24" s="2" t="s">
        <v>620</v>
      </c>
      <c r="BL24" s="2"/>
      <c r="BM24" s="2" t="s">
        <v>245</v>
      </c>
      <c r="BN24" s="2" t="s">
        <v>818</v>
      </c>
      <c r="BO24" s="2" t="s">
        <v>1939</v>
      </c>
      <c r="BP24" s="2">
        <v>24</v>
      </c>
    </row>
    <row r="25" spans="1:68" x14ac:dyDescent="0.25">
      <c r="A25">
        <v>27</v>
      </c>
      <c r="B25" t="str">
        <f t="shared" si="1"/>
        <v>Alabama,Escambia County</v>
      </c>
      <c r="C25" s="16" t="s">
        <v>13</v>
      </c>
      <c r="D25" s="12" t="s">
        <v>131</v>
      </c>
      <c r="E25" s="17" t="s">
        <v>2017</v>
      </c>
      <c r="F25" s="22">
        <v>6</v>
      </c>
      <c r="G25" s="37">
        <v>5</v>
      </c>
      <c r="H25" s="20">
        <v>8</v>
      </c>
      <c r="I25" s="17">
        <v>1</v>
      </c>
      <c r="J25" s="17">
        <v>1</v>
      </c>
      <c r="K25" s="26">
        <v>8</v>
      </c>
      <c r="L25" s="16">
        <f t="shared" si="0"/>
        <v>29</v>
      </c>
      <c r="M25" t="s">
        <v>38</v>
      </c>
      <c r="N25" s="2" t="str">
        <f t="shared" si="2"/>
        <v/>
      </c>
      <c r="O25" s="2">
        <v>24</v>
      </c>
      <c r="Q25" s="2" t="s">
        <v>128</v>
      </c>
      <c r="R25" s="2" t="s">
        <v>195</v>
      </c>
      <c r="S25" s="2"/>
      <c r="T25" s="2" t="s">
        <v>134</v>
      </c>
      <c r="U25" s="2" t="s">
        <v>294</v>
      </c>
      <c r="V25" s="2" t="s">
        <v>350</v>
      </c>
      <c r="W25" s="2"/>
      <c r="X25" s="2"/>
      <c r="Y25" s="2" t="s">
        <v>411</v>
      </c>
      <c r="Z25" s="2" t="s">
        <v>460</v>
      </c>
      <c r="AA25" s="2"/>
      <c r="AB25" s="2" t="s">
        <v>571</v>
      </c>
      <c r="AC25" s="2" t="s">
        <v>601</v>
      </c>
      <c r="AD25" s="2" t="s">
        <v>134</v>
      </c>
      <c r="AE25" s="2" t="s">
        <v>227</v>
      </c>
      <c r="AF25" s="2" t="s">
        <v>601</v>
      </c>
      <c r="AG25" s="2" t="s">
        <v>594</v>
      </c>
      <c r="AH25" s="2" t="s">
        <v>873</v>
      </c>
      <c r="AI25" s="2"/>
      <c r="AJ25" s="2" t="s">
        <v>940</v>
      </c>
      <c r="AK25" s="2"/>
      <c r="AL25" s="2" t="s">
        <v>698</v>
      </c>
      <c r="AM25" s="2" t="s">
        <v>1027</v>
      </c>
      <c r="AN25" s="2" t="s">
        <v>652</v>
      </c>
      <c r="AO25" s="2" t="s">
        <v>118</v>
      </c>
      <c r="AP25" s="2" t="s">
        <v>287</v>
      </c>
      <c r="AQ25" s="2" t="s">
        <v>472</v>
      </c>
      <c r="AR25" s="2"/>
      <c r="AS25" s="2"/>
      <c r="AT25" s="2"/>
      <c r="AU25" s="2" t="s">
        <v>1274</v>
      </c>
      <c r="AV25" s="2" t="s">
        <v>286</v>
      </c>
      <c r="AW25" s="2" t="s">
        <v>1326</v>
      </c>
      <c r="AX25" s="2" t="s">
        <v>245</v>
      </c>
      <c r="AY25" s="2" t="s">
        <v>133</v>
      </c>
      <c r="AZ25" s="2" t="s">
        <v>350</v>
      </c>
      <c r="BA25" s="2" t="s">
        <v>151</v>
      </c>
      <c r="BB25" s="2" t="s">
        <v>740</v>
      </c>
      <c r="BC25" s="2"/>
      <c r="BD25" s="2" t="s">
        <v>748</v>
      </c>
      <c r="BE25" s="2" t="s">
        <v>1574</v>
      </c>
      <c r="BF25" s="2" t="s">
        <v>133</v>
      </c>
      <c r="BG25" s="2" t="s">
        <v>452</v>
      </c>
      <c r="BH25" s="2" t="s">
        <v>1798</v>
      </c>
      <c r="BI25" s="2"/>
      <c r="BJ25" s="2" t="s">
        <v>1821</v>
      </c>
      <c r="BK25" s="2" t="s">
        <v>1865</v>
      </c>
      <c r="BL25" s="2"/>
      <c r="BM25" s="2" t="s">
        <v>1348</v>
      </c>
      <c r="BN25" s="2" t="s">
        <v>1902</v>
      </c>
      <c r="BO25" s="2"/>
      <c r="BP25" s="2">
        <v>25</v>
      </c>
    </row>
    <row r="26" spans="1:68" x14ac:dyDescent="0.25">
      <c r="A26">
        <v>293</v>
      </c>
      <c r="B26" t="str">
        <f t="shared" si="1"/>
        <v>Florida,Baker County</v>
      </c>
      <c r="C26" s="16" t="s">
        <v>22</v>
      </c>
      <c r="D26" s="12" t="s">
        <v>394</v>
      </c>
      <c r="E26" s="17" t="s">
        <v>2005</v>
      </c>
      <c r="F26" s="22">
        <v>6</v>
      </c>
      <c r="G26" s="19">
        <v>4</v>
      </c>
      <c r="H26" s="20">
        <v>8</v>
      </c>
      <c r="I26" s="17">
        <v>1</v>
      </c>
      <c r="J26" s="50">
        <v>3</v>
      </c>
      <c r="K26" s="26">
        <v>8</v>
      </c>
      <c r="L26" s="16">
        <f t="shared" si="0"/>
        <v>30</v>
      </c>
      <c r="M26" t="s">
        <v>39</v>
      </c>
      <c r="N26" s="2" t="str">
        <f t="shared" si="2"/>
        <v/>
      </c>
      <c r="O26" s="2">
        <v>25</v>
      </c>
      <c r="Q26" s="2" t="s">
        <v>129</v>
      </c>
      <c r="R26" s="2" t="s">
        <v>196</v>
      </c>
      <c r="S26" s="2"/>
      <c r="T26" s="2" t="s">
        <v>233</v>
      </c>
      <c r="U26" s="2" t="s">
        <v>295</v>
      </c>
      <c r="V26" s="2" t="s">
        <v>351</v>
      </c>
      <c r="W26" s="2"/>
      <c r="X26" s="2"/>
      <c r="Y26" s="2" t="s">
        <v>412</v>
      </c>
      <c r="Z26" s="2" t="s">
        <v>461</v>
      </c>
      <c r="AA26" s="2"/>
      <c r="AB26" s="2" t="s">
        <v>572</v>
      </c>
      <c r="AC26" s="2" t="s">
        <v>479</v>
      </c>
      <c r="AD26" s="2" t="s">
        <v>233</v>
      </c>
      <c r="AE26" s="2" t="s">
        <v>128</v>
      </c>
      <c r="AF26" s="2" t="s">
        <v>740</v>
      </c>
      <c r="AG26" s="2" t="s">
        <v>222</v>
      </c>
      <c r="AH26" s="2" t="s">
        <v>874</v>
      </c>
      <c r="AI26" s="2"/>
      <c r="AJ26" s="2"/>
      <c r="AK26" s="2"/>
      <c r="AL26" s="2" t="s">
        <v>966</v>
      </c>
      <c r="AM26" s="2" t="s">
        <v>1028</v>
      </c>
      <c r="AN26" s="2" t="s">
        <v>1084</v>
      </c>
      <c r="AO26" s="2" t="s">
        <v>595</v>
      </c>
      <c r="AP26" s="2" t="s">
        <v>1167</v>
      </c>
      <c r="AQ26" s="2" t="s">
        <v>1197</v>
      </c>
      <c r="AR26" s="2"/>
      <c r="AS26" s="2"/>
      <c r="AT26" s="2"/>
      <c r="AU26" s="2" t="s">
        <v>376</v>
      </c>
      <c r="AV26" s="2" t="s">
        <v>577</v>
      </c>
      <c r="AW26" s="2" t="s">
        <v>1327</v>
      </c>
      <c r="AX26" s="2" t="s">
        <v>617</v>
      </c>
      <c r="AY26" s="2" t="s">
        <v>134</v>
      </c>
      <c r="AZ26" s="2" t="s">
        <v>1453</v>
      </c>
      <c r="BA26" s="2" t="s">
        <v>1427</v>
      </c>
      <c r="BB26" s="2" t="s">
        <v>1289</v>
      </c>
      <c r="BC26" s="2"/>
      <c r="BD26" s="2" t="s">
        <v>1550</v>
      </c>
      <c r="BE26" s="2" t="s">
        <v>235</v>
      </c>
      <c r="BF26" s="2" t="s">
        <v>1605</v>
      </c>
      <c r="BG26" s="2" t="s">
        <v>590</v>
      </c>
      <c r="BH26" s="2" t="s">
        <v>1799</v>
      </c>
      <c r="BI26" s="2"/>
      <c r="BJ26" s="2" t="s">
        <v>597</v>
      </c>
      <c r="BK26" s="2" t="s">
        <v>1866</v>
      </c>
      <c r="BL26" s="2"/>
      <c r="BM26" s="2" t="s">
        <v>151</v>
      </c>
      <c r="BN26" s="2" t="s">
        <v>701</v>
      </c>
      <c r="BO26" s="2"/>
      <c r="BP26" s="2">
        <v>26</v>
      </c>
    </row>
    <row r="27" spans="1:68" x14ac:dyDescent="0.25">
      <c r="A27">
        <v>295</v>
      </c>
      <c r="B27" t="str">
        <f t="shared" si="1"/>
        <v>Florida,Bradford County</v>
      </c>
      <c r="C27" s="16" t="s">
        <v>22</v>
      </c>
      <c r="D27" s="12" t="s">
        <v>396</v>
      </c>
      <c r="E27" s="17" t="s">
        <v>2031</v>
      </c>
      <c r="F27" s="22">
        <v>6</v>
      </c>
      <c r="G27" s="27">
        <v>2</v>
      </c>
      <c r="H27" s="20">
        <v>8</v>
      </c>
      <c r="I27" s="17">
        <v>1</v>
      </c>
      <c r="J27" s="30">
        <v>2</v>
      </c>
      <c r="K27" s="26">
        <v>8</v>
      </c>
      <c r="L27" s="16">
        <f t="shared" si="0"/>
        <v>27</v>
      </c>
      <c r="M27" t="s">
        <v>41</v>
      </c>
      <c r="N27" s="2" t="str">
        <f t="shared" si="2"/>
        <v/>
      </c>
      <c r="O27" s="2">
        <v>26</v>
      </c>
      <c r="Q27" s="2" t="s">
        <v>130</v>
      </c>
      <c r="R27" s="2" t="s">
        <v>197</v>
      </c>
      <c r="S27" s="2"/>
      <c r="T27" s="2" t="s">
        <v>234</v>
      </c>
      <c r="U27" s="2" t="s">
        <v>296</v>
      </c>
      <c r="V27" s="2" t="s">
        <v>352</v>
      </c>
      <c r="W27" s="2"/>
      <c r="X27" s="2"/>
      <c r="Y27" s="2" t="s">
        <v>413</v>
      </c>
      <c r="Z27" s="2" t="s">
        <v>462</v>
      </c>
      <c r="AA27" s="2"/>
      <c r="AB27" s="2" t="s">
        <v>141</v>
      </c>
      <c r="AC27" s="2" t="s">
        <v>133</v>
      </c>
      <c r="AD27" s="2" t="s">
        <v>651</v>
      </c>
      <c r="AE27" s="2" t="s">
        <v>694</v>
      </c>
      <c r="AF27" s="2" t="s">
        <v>741</v>
      </c>
      <c r="AG27" s="2" t="s">
        <v>118</v>
      </c>
      <c r="AH27" s="2" t="s">
        <v>875</v>
      </c>
      <c r="AI27" s="2"/>
      <c r="AJ27" s="2"/>
      <c r="AK27" s="2"/>
      <c r="AL27" s="2" t="s">
        <v>967</v>
      </c>
      <c r="AM27" s="2" t="s">
        <v>235</v>
      </c>
      <c r="AN27" s="2" t="s">
        <v>416</v>
      </c>
      <c r="AO27" s="2" t="s">
        <v>1117</v>
      </c>
      <c r="AP27" s="2" t="s">
        <v>420</v>
      </c>
      <c r="AQ27" s="2" t="s">
        <v>1198</v>
      </c>
      <c r="AR27" s="2"/>
      <c r="AS27" s="2"/>
      <c r="AT27" s="2"/>
      <c r="AU27" s="2" t="s">
        <v>377</v>
      </c>
      <c r="AV27" s="2" t="s">
        <v>615</v>
      </c>
      <c r="AW27" s="2" t="s">
        <v>597</v>
      </c>
      <c r="AX27" s="2" t="s">
        <v>508</v>
      </c>
      <c r="AY27" s="2" t="s">
        <v>233</v>
      </c>
      <c r="AZ27" s="2" t="s">
        <v>489</v>
      </c>
      <c r="BA27" s="2" t="s">
        <v>1493</v>
      </c>
      <c r="BB27" s="2" t="s">
        <v>133</v>
      </c>
      <c r="BC27" s="2"/>
      <c r="BD27" s="2" t="s">
        <v>1551</v>
      </c>
      <c r="BE27" s="2" t="s">
        <v>1575</v>
      </c>
      <c r="BF27" s="2" t="s">
        <v>134</v>
      </c>
      <c r="BG27" s="2" t="s">
        <v>1644</v>
      </c>
      <c r="BH27" s="2" t="s">
        <v>1800</v>
      </c>
      <c r="BI27" s="2"/>
      <c r="BJ27" s="2" t="s">
        <v>1822</v>
      </c>
      <c r="BK27" s="2" t="s">
        <v>1867</v>
      </c>
      <c r="BL27" s="2"/>
      <c r="BM27" s="2" t="s">
        <v>152</v>
      </c>
      <c r="BN27" s="2" t="s">
        <v>977</v>
      </c>
      <c r="BO27" s="2"/>
      <c r="BP27" s="2">
        <v>27</v>
      </c>
    </row>
    <row r="28" spans="1:68" x14ac:dyDescent="0.25">
      <c r="A28">
        <v>296</v>
      </c>
      <c r="B28" t="str">
        <f t="shared" si="1"/>
        <v>Florida,Brevard County</v>
      </c>
      <c r="C28" s="16" t="s">
        <v>22</v>
      </c>
      <c r="D28" s="12" t="s">
        <v>397</v>
      </c>
      <c r="E28" s="17" t="s">
        <v>2058</v>
      </c>
      <c r="F28" s="34">
        <v>4</v>
      </c>
      <c r="G28" s="17">
        <v>1</v>
      </c>
      <c r="H28" s="17">
        <v>1</v>
      </c>
      <c r="I28" s="25">
        <v>4</v>
      </c>
      <c r="J28" s="50">
        <v>3</v>
      </c>
      <c r="K28" s="26">
        <v>8</v>
      </c>
      <c r="L28" s="16">
        <f t="shared" si="0"/>
        <v>21</v>
      </c>
      <c r="M28" t="s">
        <v>43</v>
      </c>
      <c r="N28" s="2" t="str">
        <f t="shared" si="2"/>
        <v/>
      </c>
      <c r="O28" s="2">
        <v>27</v>
      </c>
      <c r="Q28" s="2" t="s">
        <v>131</v>
      </c>
      <c r="R28" s="2" t="s">
        <v>198</v>
      </c>
      <c r="S28" s="2"/>
      <c r="T28" s="2" t="s">
        <v>235</v>
      </c>
      <c r="U28" s="2" t="s">
        <v>297</v>
      </c>
      <c r="V28" s="2" t="s">
        <v>353</v>
      </c>
      <c r="W28" s="2"/>
      <c r="X28" s="2"/>
      <c r="Y28" s="2" t="s">
        <v>414</v>
      </c>
      <c r="Z28" s="2" t="s">
        <v>463</v>
      </c>
      <c r="AA28" s="2"/>
      <c r="AB28" s="2" t="s">
        <v>573</v>
      </c>
      <c r="AC28" s="2" t="s">
        <v>602</v>
      </c>
      <c r="AD28" s="2" t="s">
        <v>235</v>
      </c>
      <c r="AE28" s="2" t="s">
        <v>473</v>
      </c>
      <c r="AF28" s="2" t="s">
        <v>742</v>
      </c>
      <c r="AG28" s="2" t="s">
        <v>595</v>
      </c>
      <c r="AH28" s="2" t="s">
        <v>876</v>
      </c>
      <c r="AI28" s="2"/>
      <c r="AJ28" s="2"/>
      <c r="AK28" s="2"/>
      <c r="AL28" s="2" t="s">
        <v>968</v>
      </c>
      <c r="AM28" s="2" t="s">
        <v>1029</v>
      </c>
      <c r="AN28" s="2" t="s">
        <v>1085</v>
      </c>
      <c r="AO28" s="2" t="s">
        <v>1118</v>
      </c>
      <c r="AP28" s="2" t="s">
        <v>243</v>
      </c>
      <c r="AQ28" s="2" t="s">
        <v>474</v>
      </c>
      <c r="AR28" s="2"/>
      <c r="AS28" s="2"/>
      <c r="AT28" s="2"/>
      <c r="AU28" s="2" t="s">
        <v>1275</v>
      </c>
      <c r="AV28" s="2" t="s">
        <v>149</v>
      </c>
      <c r="AW28" s="2" t="s">
        <v>1328</v>
      </c>
      <c r="AX28" s="2" t="s">
        <v>1392</v>
      </c>
      <c r="AY28" s="2" t="s">
        <v>1417</v>
      </c>
      <c r="AZ28" s="2" t="s">
        <v>235</v>
      </c>
      <c r="BA28" s="2" t="s">
        <v>254</v>
      </c>
      <c r="BB28" s="2" t="s">
        <v>1512</v>
      </c>
      <c r="BC28" s="2"/>
      <c r="BD28" s="2" t="s">
        <v>499</v>
      </c>
      <c r="BE28" s="2" t="s">
        <v>1576</v>
      </c>
      <c r="BF28" s="2" t="s">
        <v>651</v>
      </c>
      <c r="BG28" s="2" t="s">
        <v>1645</v>
      </c>
      <c r="BH28" s="2" t="s">
        <v>169</v>
      </c>
      <c r="BI28" s="2"/>
      <c r="BJ28" s="2" t="s">
        <v>1823</v>
      </c>
      <c r="BK28" s="2" t="s">
        <v>517</v>
      </c>
      <c r="BL28" s="2"/>
      <c r="BM28" s="2" t="s">
        <v>620</v>
      </c>
      <c r="BN28" s="2" t="s">
        <v>140</v>
      </c>
      <c r="BO28" s="2"/>
      <c r="BP28" s="2">
        <v>28</v>
      </c>
    </row>
    <row r="29" spans="1:68" x14ac:dyDescent="0.25">
      <c r="A29">
        <v>297</v>
      </c>
      <c r="B29" t="str">
        <f t="shared" si="1"/>
        <v>Florida,Broward County</v>
      </c>
      <c r="C29" s="16" t="s">
        <v>22</v>
      </c>
      <c r="D29" s="12" t="s">
        <v>398</v>
      </c>
      <c r="E29" s="17" t="s">
        <v>2039</v>
      </c>
      <c r="F29" s="34">
        <v>4</v>
      </c>
      <c r="G29" s="19">
        <v>4</v>
      </c>
      <c r="H29" s="17">
        <v>1</v>
      </c>
      <c r="I29" s="25">
        <v>4</v>
      </c>
      <c r="J29" s="47">
        <v>6</v>
      </c>
      <c r="K29" s="26">
        <v>8</v>
      </c>
      <c r="L29" s="16">
        <f t="shared" si="0"/>
        <v>27</v>
      </c>
      <c r="M29" t="s">
        <v>44</v>
      </c>
      <c r="N29" s="2" t="str">
        <f t="shared" si="2"/>
        <v/>
      </c>
      <c r="O29" s="2">
        <v>28</v>
      </c>
      <c r="Q29" s="2" t="s">
        <v>132</v>
      </c>
      <c r="R29" s="2"/>
      <c r="S29" s="2"/>
      <c r="T29" s="2" t="s">
        <v>136</v>
      </c>
      <c r="U29" s="2" t="s">
        <v>298</v>
      </c>
      <c r="V29" s="2" t="s">
        <v>354</v>
      </c>
      <c r="W29" s="2"/>
      <c r="X29" s="2"/>
      <c r="Y29" s="2" t="s">
        <v>415</v>
      </c>
      <c r="Z29" s="2" t="s">
        <v>114</v>
      </c>
      <c r="AA29" s="2"/>
      <c r="AB29" s="2" t="s">
        <v>574</v>
      </c>
      <c r="AC29" s="2" t="s">
        <v>134</v>
      </c>
      <c r="AD29" s="2" t="s">
        <v>136</v>
      </c>
      <c r="AE29" s="2" t="s">
        <v>647</v>
      </c>
      <c r="AF29" s="2" t="s">
        <v>743</v>
      </c>
      <c r="AG29" s="2" t="s">
        <v>228</v>
      </c>
      <c r="AH29" s="2" t="s">
        <v>877</v>
      </c>
      <c r="AI29" s="2"/>
      <c r="AJ29" s="2"/>
      <c r="AK29" s="2"/>
      <c r="AL29" s="2" t="s">
        <v>969</v>
      </c>
      <c r="AM29" s="2" t="s">
        <v>139</v>
      </c>
      <c r="AN29" s="2" t="s">
        <v>1086</v>
      </c>
      <c r="AO29" s="2" t="s">
        <v>227</v>
      </c>
      <c r="AP29" s="2" t="s">
        <v>1168</v>
      </c>
      <c r="AQ29" s="2" t="s">
        <v>345</v>
      </c>
      <c r="AR29" s="2"/>
      <c r="AS29" s="2"/>
      <c r="AT29" s="2"/>
      <c r="AU29" s="2" t="s">
        <v>314</v>
      </c>
      <c r="AV29" s="2" t="s">
        <v>154</v>
      </c>
      <c r="AW29" s="2" t="s">
        <v>1329</v>
      </c>
      <c r="AX29" s="2" t="s">
        <v>618</v>
      </c>
      <c r="AY29" s="2" t="s">
        <v>1418</v>
      </c>
      <c r="AZ29" s="2" t="s">
        <v>1454</v>
      </c>
      <c r="BA29" s="2" t="s">
        <v>782</v>
      </c>
      <c r="BB29" s="2" t="s">
        <v>134</v>
      </c>
      <c r="BC29" s="2"/>
      <c r="BD29" s="2" t="s">
        <v>1552</v>
      </c>
      <c r="BE29" s="2" t="s">
        <v>1577</v>
      </c>
      <c r="BF29" s="2" t="s">
        <v>1606</v>
      </c>
      <c r="BG29" s="2" t="s">
        <v>805</v>
      </c>
      <c r="BH29" s="2" t="s">
        <v>543</v>
      </c>
      <c r="BI29" s="2"/>
      <c r="BJ29" s="2" t="s">
        <v>945</v>
      </c>
      <c r="BK29" s="2" t="s">
        <v>376</v>
      </c>
      <c r="BL29" s="2"/>
      <c r="BM29" s="2" t="s">
        <v>623</v>
      </c>
      <c r="BN29" s="2" t="s">
        <v>141</v>
      </c>
      <c r="BO29" s="2"/>
      <c r="BP29" s="2">
        <v>29</v>
      </c>
    </row>
    <row r="30" spans="1:68" x14ac:dyDescent="0.25">
      <c r="A30">
        <v>299</v>
      </c>
      <c r="B30" t="str">
        <f t="shared" si="1"/>
        <v>Florida,Charlotte County</v>
      </c>
      <c r="C30" s="16" t="s">
        <v>22</v>
      </c>
      <c r="D30" s="12" t="s">
        <v>399</v>
      </c>
      <c r="E30" s="17" t="s">
        <v>2036</v>
      </c>
      <c r="F30" s="48">
        <v>9</v>
      </c>
      <c r="G30" s="23">
        <v>6</v>
      </c>
      <c r="H30" s="17">
        <v>1</v>
      </c>
      <c r="I30" s="25">
        <v>4</v>
      </c>
      <c r="J30" s="30">
        <v>2</v>
      </c>
      <c r="K30" s="26">
        <v>8</v>
      </c>
      <c r="L30" s="16">
        <f t="shared" si="0"/>
        <v>30</v>
      </c>
      <c r="M30" t="s">
        <v>45</v>
      </c>
      <c r="N30" s="2" t="str">
        <f t="shared" si="2"/>
        <v/>
      </c>
      <c r="O30" s="2">
        <v>29</v>
      </c>
      <c r="Q30" s="2" t="s">
        <v>133</v>
      </c>
      <c r="R30" s="2"/>
      <c r="S30" s="2"/>
      <c r="T30" s="2" t="s">
        <v>236</v>
      </c>
      <c r="U30" s="2" t="s">
        <v>249</v>
      </c>
      <c r="V30" s="2" t="s">
        <v>355</v>
      </c>
      <c r="W30" s="2"/>
      <c r="X30" s="2"/>
      <c r="Y30" s="2" t="s">
        <v>416</v>
      </c>
      <c r="Z30" s="2" t="s">
        <v>117</v>
      </c>
      <c r="AA30" s="2"/>
      <c r="AB30" s="2" t="s">
        <v>575</v>
      </c>
      <c r="AC30" s="2" t="s">
        <v>233</v>
      </c>
      <c r="AD30" s="2" t="s">
        <v>410</v>
      </c>
      <c r="AE30" s="2" t="s">
        <v>695</v>
      </c>
      <c r="AF30" s="2" t="s">
        <v>602</v>
      </c>
      <c r="AG30" s="2" t="s">
        <v>597</v>
      </c>
      <c r="AH30" s="2" t="s">
        <v>878</v>
      </c>
      <c r="AI30" s="2"/>
      <c r="AJ30" s="2"/>
      <c r="AK30" s="2"/>
      <c r="AL30" s="2" t="s">
        <v>970</v>
      </c>
      <c r="AM30" s="2" t="s">
        <v>1030</v>
      </c>
      <c r="AN30" s="2" t="s">
        <v>1087</v>
      </c>
      <c r="AO30" s="2" t="s">
        <v>471</v>
      </c>
      <c r="AP30" s="2" t="s">
        <v>149</v>
      </c>
      <c r="AQ30" s="2" t="s">
        <v>1199</v>
      </c>
      <c r="AR30" s="2"/>
      <c r="AS30" s="2"/>
      <c r="AT30" s="2"/>
      <c r="AU30" s="2" t="s">
        <v>1276</v>
      </c>
      <c r="AV30" s="2" t="s">
        <v>155</v>
      </c>
      <c r="AW30" s="2" t="s">
        <v>1330</v>
      </c>
      <c r="AX30" s="2" t="s">
        <v>623</v>
      </c>
      <c r="AY30" s="2" t="s">
        <v>136</v>
      </c>
      <c r="AZ30" s="2" t="s">
        <v>1455</v>
      </c>
      <c r="BA30" s="2" t="s">
        <v>1494</v>
      </c>
      <c r="BB30" s="2" t="s">
        <v>233</v>
      </c>
      <c r="BC30" s="2"/>
      <c r="BD30" s="2" t="s">
        <v>1212</v>
      </c>
      <c r="BE30" s="2" t="s">
        <v>1578</v>
      </c>
      <c r="BF30" s="2" t="s">
        <v>1607</v>
      </c>
      <c r="BG30" s="2" t="s">
        <v>112</v>
      </c>
      <c r="BH30" s="2" t="s">
        <v>1801</v>
      </c>
      <c r="BI30" s="2"/>
      <c r="BJ30" s="2" t="s">
        <v>1824</v>
      </c>
      <c r="BK30" s="2" t="s">
        <v>1868</v>
      </c>
      <c r="BL30" s="2"/>
      <c r="BM30" s="2" t="s">
        <v>362</v>
      </c>
      <c r="BN30" s="2" t="s">
        <v>1903</v>
      </c>
      <c r="BO30" s="2"/>
      <c r="BP30" s="2">
        <v>30</v>
      </c>
    </row>
    <row r="31" spans="1:68" x14ac:dyDescent="0.25">
      <c r="A31">
        <v>302</v>
      </c>
      <c r="B31" t="str">
        <f t="shared" si="1"/>
        <v>Florida,Collier County</v>
      </c>
      <c r="C31" s="16" t="s">
        <v>22</v>
      </c>
      <c r="D31" s="12" t="s">
        <v>401</v>
      </c>
      <c r="E31" s="17" t="s">
        <v>2006</v>
      </c>
      <c r="F31" s="22">
        <v>6</v>
      </c>
      <c r="G31" s="19">
        <v>4</v>
      </c>
      <c r="H31" s="20">
        <v>8</v>
      </c>
      <c r="I31" s="25">
        <v>4</v>
      </c>
      <c r="J31" s="17">
        <v>1</v>
      </c>
      <c r="K31" s="26">
        <v>8</v>
      </c>
      <c r="L31" s="16">
        <f t="shared" si="0"/>
        <v>31</v>
      </c>
      <c r="M31" t="s">
        <v>46</v>
      </c>
      <c r="N31" s="2" t="str">
        <f t="shared" si="2"/>
        <v/>
      </c>
      <c r="O31" s="2">
        <v>30</v>
      </c>
      <c r="Q31" s="2" t="s">
        <v>134</v>
      </c>
      <c r="R31" s="2"/>
      <c r="S31" s="2"/>
      <c r="T31" s="2" t="s">
        <v>237</v>
      </c>
      <c r="U31" s="2" t="s">
        <v>299</v>
      </c>
      <c r="V31" s="2" t="s">
        <v>140</v>
      </c>
      <c r="W31" s="2"/>
      <c r="X31" s="2"/>
      <c r="Y31" s="2" t="s">
        <v>417</v>
      </c>
      <c r="Z31" s="2" t="s">
        <v>118</v>
      </c>
      <c r="AA31" s="2"/>
      <c r="AB31" s="2" t="s">
        <v>576</v>
      </c>
      <c r="AC31" s="2" t="s">
        <v>603</v>
      </c>
      <c r="AD31" s="2" t="s">
        <v>493</v>
      </c>
      <c r="AE31" s="2" t="s">
        <v>696</v>
      </c>
      <c r="AF31" s="2" t="s">
        <v>134</v>
      </c>
      <c r="AG31" s="2" t="s">
        <v>645</v>
      </c>
      <c r="AH31" s="2" t="s">
        <v>879</v>
      </c>
      <c r="AI31" s="2"/>
      <c r="AJ31" s="2"/>
      <c r="AK31" s="2"/>
      <c r="AL31" s="2" t="s">
        <v>971</v>
      </c>
      <c r="AM31" s="2" t="s">
        <v>1031</v>
      </c>
      <c r="AN31" s="2" t="s">
        <v>140</v>
      </c>
      <c r="AO31" s="2" t="s">
        <v>128</v>
      </c>
      <c r="AP31" s="2" t="s">
        <v>1169</v>
      </c>
      <c r="AQ31" s="2" t="s">
        <v>1026</v>
      </c>
      <c r="AR31" s="2"/>
      <c r="AS31" s="2"/>
      <c r="AT31" s="2"/>
      <c r="AU31" s="2" t="s">
        <v>1277</v>
      </c>
      <c r="AV31" s="2" t="s">
        <v>424</v>
      </c>
      <c r="AW31" s="2" t="s">
        <v>1331</v>
      </c>
      <c r="AX31" s="2" t="s">
        <v>762</v>
      </c>
      <c r="AY31" s="2" t="s">
        <v>1419</v>
      </c>
      <c r="AZ31" s="2" t="s">
        <v>749</v>
      </c>
      <c r="BA31" s="2" t="s">
        <v>1495</v>
      </c>
      <c r="BB31" s="2" t="s">
        <v>136</v>
      </c>
      <c r="BC31" s="2"/>
      <c r="BD31" s="2" t="s">
        <v>504</v>
      </c>
      <c r="BE31" s="2" t="s">
        <v>1579</v>
      </c>
      <c r="BF31" s="2" t="s">
        <v>136</v>
      </c>
      <c r="BG31" s="2" t="s">
        <v>1646</v>
      </c>
      <c r="BH31" s="2"/>
      <c r="BI31" s="2"/>
      <c r="BJ31" s="2" t="s">
        <v>1825</v>
      </c>
      <c r="BK31" s="2" t="s">
        <v>1869</v>
      </c>
      <c r="BL31" s="2"/>
      <c r="BM31" s="2" t="s">
        <v>1884</v>
      </c>
      <c r="BN31" s="2" t="s">
        <v>1904</v>
      </c>
      <c r="BO31" s="2"/>
      <c r="BP31" s="2">
        <v>31</v>
      </c>
    </row>
    <row r="32" spans="1:68" x14ac:dyDescent="0.25">
      <c r="A32">
        <v>304</v>
      </c>
      <c r="B32" t="str">
        <f t="shared" si="1"/>
        <v>Florida,DeSoto County</v>
      </c>
      <c r="C32" s="16" t="s">
        <v>22</v>
      </c>
      <c r="D32" s="12" t="s">
        <v>402</v>
      </c>
      <c r="E32" s="17" t="s">
        <v>2040</v>
      </c>
      <c r="F32" s="48">
        <v>9</v>
      </c>
      <c r="G32" s="37">
        <v>5</v>
      </c>
      <c r="H32" s="17">
        <v>1</v>
      </c>
      <c r="I32" s="25">
        <v>4</v>
      </c>
      <c r="J32" s="30">
        <v>2</v>
      </c>
      <c r="K32" s="26">
        <v>8</v>
      </c>
      <c r="L32" s="16">
        <f t="shared" si="0"/>
        <v>29</v>
      </c>
      <c r="M32" t="s">
        <v>47</v>
      </c>
      <c r="N32" s="2" t="str">
        <f t="shared" si="2"/>
        <v/>
      </c>
      <c r="O32" s="2">
        <v>31</v>
      </c>
      <c r="Q32" s="2" t="s">
        <v>135</v>
      </c>
      <c r="R32" s="2"/>
      <c r="S32" s="2"/>
      <c r="T32" s="2" t="s">
        <v>238</v>
      </c>
      <c r="U32" s="2" t="s">
        <v>300</v>
      </c>
      <c r="V32" s="2" t="s">
        <v>141</v>
      </c>
      <c r="W32" s="2"/>
      <c r="X32" s="2"/>
      <c r="Y32" s="2" t="s">
        <v>140</v>
      </c>
      <c r="Z32" s="2" t="s">
        <v>464</v>
      </c>
      <c r="AA32" s="2"/>
      <c r="AB32" s="2" t="s">
        <v>577</v>
      </c>
      <c r="AC32" s="2" t="s">
        <v>136</v>
      </c>
      <c r="AD32" s="2" t="s">
        <v>652</v>
      </c>
      <c r="AE32" s="2" t="s">
        <v>697</v>
      </c>
      <c r="AF32" s="2" t="s">
        <v>744</v>
      </c>
      <c r="AG32" s="2" t="s">
        <v>811</v>
      </c>
      <c r="AH32" s="2" t="s">
        <v>880</v>
      </c>
      <c r="AI32" s="2"/>
      <c r="AJ32" s="2"/>
      <c r="AK32" s="2"/>
      <c r="AL32" s="2" t="s">
        <v>972</v>
      </c>
      <c r="AM32" s="2" t="s">
        <v>1032</v>
      </c>
      <c r="AN32" s="2" t="s">
        <v>499</v>
      </c>
      <c r="AO32" s="2" t="s">
        <v>645</v>
      </c>
      <c r="AP32" s="2" t="s">
        <v>362</v>
      </c>
      <c r="AQ32" s="2" t="s">
        <v>134</v>
      </c>
      <c r="AR32" s="2"/>
      <c r="AS32" s="2"/>
      <c r="AT32" s="2"/>
      <c r="AU32" s="2" t="s">
        <v>1278</v>
      </c>
      <c r="AV32" s="2" t="s">
        <v>1291</v>
      </c>
      <c r="AW32" s="2" t="s">
        <v>1332</v>
      </c>
      <c r="AX32" s="2" t="s">
        <v>1393</v>
      </c>
      <c r="AY32" s="2" t="s">
        <v>410</v>
      </c>
      <c r="AZ32" s="2" t="s">
        <v>751</v>
      </c>
      <c r="BA32" s="2" t="s">
        <v>266</v>
      </c>
      <c r="BB32" s="2" t="s">
        <v>1513</v>
      </c>
      <c r="BC32" s="2"/>
      <c r="BD32" s="2" t="s">
        <v>145</v>
      </c>
      <c r="BE32" s="2" t="s">
        <v>1265</v>
      </c>
      <c r="BF32" s="2" t="s">
        <v>604</v>
      </c>
      <c r="BG32" s="2" t="s">
        <v>1506</v>
      </c>
      <c r="BH32" s="2"/>
      <c r="BI32" s="2"/>
      <c r="BJ32" s="2" t="s">
        <v>483</v>
      </c>
      <c r="BK32" s="2" t="s">
        <v>1870</v>
      </c>
      <c r="BL32" s="2"/>
      <c r="BM32" s="2" t="s">
        <v>1885</v>
      </c>
      <c r="BN32" s="2" t="s">
        <v>1905</v>
      </c>
      <c r="BO32" s="2"/>
      <c r="BP32" s="2">
        <v>32</v>
      </c>
    </row>
    <row r="33" spans="1:68" x14ac:dyDescent="0.25">
      <c r="A33">
        <v>306</v>
      </c>
      <c r="B33" t="str">
        <f t="shared" si="1"/>
        <v>Florida,Duval County</v>
      </c>
      <c r="C33" s="16" t="s">
        <v>22</v>
      </c>
      <c r="D33" s="12" t="s">
        <v>404</v>
      </c>
      <c r="E33" s="17" t="s">
        <v>1989</v>
      </c>
      <c r="F33" s="22">
        <v>6</v>
      </c>
      <c r="G33" s="23">
        <v>6</v>
      </c>
      <c r="H33" s="29">
        <v>7</v>
      </c>
      <c r="I33" s="25">
        <v>4</v>
      </c>
      <c r="J33" s="50">
        <v>3</v>
      </c>
      <c r="K33" s="26">
        <v>8</v>
      </c>
      <c r="L33" s="16">
        <f t="shared" si="0"/>
        <v>34</v>
      </c>
      <c r="M33" t="s">
        <v>48</v>
      </c>
      <c r="N33" s="2" t="str">
        <f t="shared" si="2"/>
        <v/>
      </c>
      <c r="O33" s="2">
        <v>32</v>
      </c>
      <c r="Q33" s="2" t="s">
        <v>136</v>
      </c>
      <c r="R33" s="2"/>
      <c r="S33" s="2"/>
      <c r="T33" s="2" t="s">
        <v>239</v>
      </c>
      <c r="U33" s="2" t="s">
        <v>301</v>
      </c>
      <c r="V33" s="2" t="s">
        <v>356</v>
      </c>
      <c r="W33" s="2"/>
      <c r="X33" s="2"/>
      <c r="Y33" s="2" t="s">
        <v>141</v>
      </c>
      <c r="Z33" s="2" t="s">
        <v>465</v>
      </c>
      <c r="AA33" s="2"/>
      <c r="AB33" s="2" t="s">
        <v>243</v>
      </c>
      <c r="AC33" s="2" t="s">
        <v>604</v>
      </c>
      <c r="AD33" s="2" t="s">
        <v>653</v>
      </c>
      <c r="AE33" s="2" t="s">
        <v>698</v>
      </c>
      <c r="AF33" s="2" t="s">
        <v>745</v>
      </c>
      <c r="AG33" s="2" t="s">
        <v>812</v>
      </c>
      <c r="AH33" s="2" t="s">
        <v>881</v>
      </c>
      <c r="AI33" s="2"/>
      <c r="AJ33" s="2"/>
      <c r="AK33" s="2"/>
      <c r="AL33" s="2" t="s">
        <v>973</v>
      </c>
      <c r="AM33" s="2" t="s">
        <v>140</v>
      </c>
      <c r="AN33" s="2" t="s">
        <v>141</v>
      </c>
      <c r="AO33" s="2" t="s">
        <v>129</v>
      </c>
      <c r="AP33" s="2" t="s">
        <v>1170</v>
      </c>
      <c r="AQ33" s="2" t="s">
        <v>1200</v>
      </c>
      <c r="AR33" s="2"/>
      <c r="AS33" s="2"/>
      <c r="AT33" s="2"/>
      <c r="AU33" s="2" t="s">
        <v>266</v>
      </c>
      <c r="AV33" s="2" t="s">
        <v>1292</v>
      </c>
      <c r="AW33" s="2" t="s">
        <v>1333</v>
      </c>
      <c r="AX33" s="2" t="s">
        <v>836</v>
      </c>
      <c r="AY33" s="2" t="s">
        <v>493</v>
      </c>
      <c r="AZ33" s="2" t="s">
        <v>1456</v>
      </c>
      <c r="BA33" s="2" t="s">
        <v>1496</v>
      </c>
      <c r="BB33" s="2" t="s">
        <v>1514</v>
      </c>
      <c r="BC33" s="2"/>
      <c r="BD33" s="2" t="s">
        <v>1553</v>
      </c>
      <c r="BE33" s="2" t="s">
        <v>1456</v>
      </c>
      <c r="BF33" s="2" t="s">
        <v>1608</v>
      </c>
      <c r="BG33" s="2" t="s">
        <v>1647</v>
      </c>
      <c r="BH33" s="2"/>
      <c r="BI33" s="2"/>
      <c r="BJ33" s="2" t="s">
        <v>1826</v>
      </c>
      <c r="BK33" s="2" t="s">
        <v>1871</v>
      </c>
      <c r="BL33" s="2"/>
      <c r="BM33" s="2" t="s">
        <v>154</v>
      </c>
      <c r="BN33" s="2" t="s">
        <v>1906</v>
      </c>
      <c r="BO33" s="2"/>
      <c r="BP33" s="2">
        <v>33</v>
      </c>
    </row>
    <row r="34" spans="1:68" x14ac:dyDescent="0.25">
      <c r="A34">
        <v>307</v>
      </c>
      <c r="B34" t="str">
        <f t="shared" si="1"/>
        <v>Florida,Escambia County</v>
      </c>
      <c r="C34" s="16" t="s">
        <v>22</v>
      </c>
      <c r="D34" s="12" t="s">
        <v>131</v>
      </c>
      <c r="E34" s="17" t="s">
        <v>2041</v>
      </c>
      <c r="F34" s="34">
        <v>4</v>
      </c>
      <c r="G34" s="39">
        <v>7</v>
      </c>
      <c r="H34" s="53">
        <v>3</v>
      </c>
      <c r="I34" s="40">
        <v>3</v>
      </c>
      <c r="J34" s="17">
        <v>1</v>
      </c>
      <c r="K34" s="26">
        <v>8</v>
      </c>
      <c r="L34" s="16">
        <f t="shared" si="0"/>
        <v>26</v>
      </c>
      <c r="M34" t="s">
        <v>49</v>
      </c>
      <c r="N34" s="2" t="str">
        <f t="shared" si="2"/>
        <v/>
      </c>
      <c r="O34" s="2">
        <v>33</v>
      </c>
      <c r="Q34" s="2" t="s">
        <v>137</v>
      </c>
      <c r="R34" s="2"/>
      <c r="S34" s="2"/>
      <c r="T34" s="2" t="s">
        <v>240</v>
      </c>
      <c r="U34" s="2" t="s">
        <v>302</v>
      </c>
      <c r="V34" s="2" t="s">
        <v>357</v>
      </c>
      <c r="W34" s="2"/>
      <c r="X34" s="2"/>
      <c r="Y34" s="2" t="s">
        <v>242</v>
      </c>
      <c r="Z34" s="2" t="s">
        <v>466</v>
      </c>
      <c r="AA34" s="2"/>
      <c r="AB34" s="2" t="s">
        <v>149</v>
      </c>
      <c r="AC34" s="2" t="s">
        <v>410</v>
      </c>
      <c r="AD34" s="2" t="s">
        <v>138</v>
      </c>
      <c r="AE34" s="2" t="s">
        <v>133</v>
      </c>
      <c r="AF34" s="2" t="s">
        <v>203</v>
      </c>
      <c r="AG34" s="2" t="s">
        <v>813</v>
      </c>
      <c r="AH34" s="2" t="s">
        <v>882</v>
      </c>
      <c r="AI34" s="2"/>
      <c r="AJ34" s="2"/>
      <c r="AK34" s="2"/>
      <c r="AL34" s="2" t="s">
        <v>974</v>
      </c>
      <c r="AM34" s="2" t="s">
        <v>1033</v>
      </c>
      <c r="AN34" s="2" t="s">
        <v>1088</v>
      </c>
      <c r="AO34" s="2" t="s">
        <v>1119</v>
      </c>
      <c r="AP34" s="2" t="s">
        <v>1171</v>
      </c>
      <c r="AQ34" s="2" t="s">
        <v>1201</v>
      </c>
      <c r="AR34" s="2"/>
      <c r="AS34" s="2"/>
      <c r="AT34" s="2"/>
      <c r="AU34" s="2" t="s">
        <v>1279</v>
      </c>
      <c r="AV34" s="2" t="s">
        <v>580</v>
      </c>
      <c r="AW34" s="2" t="s">
        <v>1334</v>
      </c>
      <c r="AX34" s="2" t="s">
        <v>1394</v>
      </c>
      <c r="AY34" s="2" t="s">
        <v>605</v>
      </c>
      <c r="AZ34" s="2" t="s">
        <v>140</v>
      </c>
      <c r="BA34" s="2" t="s">
        <v>1497</v>
      </c>
      <c r="BB34" s="2" t="s">
        <v>141</v>
      </c>
      <c r="BC34" s="2"/>
      <c r="BD34" s="2" t="s">
        <v>1554</v>
      </c>
      <c r="BE34" s="2" t="s">
        <v>1580</v>
      </c>
      <c r="BF34" s="2" t="s">
        <v>410</v>
      </c>
      <c r="BG34" s="2" t="s">
        <v>1648</v>
      </c>
      <c r="BH34" s="2"/>
      <c r="BI34" s="2"/>
      <c r="BJ34" s="2" t="s">
        <v>134</v>
      </c>
      <c r="BK34" s="2" t="s">
        <v>786</v>
      </c>
      <c r="BL34" s="2"/>
      <c r="BM34" s="2" t="s">
        <v>156</v>
      </c>
      <c r="BN34" s="2" t="s">
        <v>242</v>
      </c>
      <c r="BO34" s="2"/>
      <c r="BP34" s="2">
        <v>34</v>
      </c>
    </row>
    <row r="35" spans="1:68" x14ac:dyDescent="0.25">
      <c r="A35">
        <v>308</v>
      </c>
      <c r="B35" t="str">
        <f t="shared" si="1"/>
        <v>Florida,Flagler County</v>
      </c>
      <c r="C35" s="16" t="s">
        <v>22</v>
      </c>
      <c r="D35" s="12" t="s">
        <v>405</v>
      </c>
      <c r="E35" s="17" t="s">
        <v>2007</v>
      </c>
      <c r="F35" s="34">
        <v>4</v>
      </c>
      <c r="G35" s="19">
        <v>4</v>
      </c>
      <c r="H35" s="20">
        <v>8</v>
      </c>
      <c r="I35" s="25">
        <v>4</v>
      </c>
      <c r="J35" s="30">
        <v>2</v>
      </c>
      <c r="K35" s="26">
        <v>8</v>
      </c>
      <c r="L35" s="16">
        <f t="shared" si="0"/>
        <v>30</v>
      </c>
      <c r="M35" t="s">
        <v>50</v>
      </c>
      <c r="N35" s="2" t="str">
        <f t="shared" si="2"/>
        <v/>
      </c>
      <c r="O35" s="2">
        <v>34</v>
      </c>
      <c r="Q35" s="2" t="s">
        <v>138</v>
      </c>
      <c r="R35" s="2"/>
      <c r="S35" s="2"/>
      <c r="T35" s="2" t="s">
        <v>140</v>
      </c>
      <c r="U35" s="2" t="s">
        <v>303</v>
      </c>
      <c r="V35" s="2" t="s">
        <v>287</v>
      </c>
      <c r="W35" s="2"/>
      <c r="X35" s="2"/>
      <c r="Y35" s="2" t="s">
        <v>287</v>
      </c>
      <c r="Z35" s="2" t="s">
        <v>120</v>
      </c>
      <c r="AA35" s="2"/>
      <c r="AB35" s="2" t="s">
        <v>578</v>
      </c>
      <c r="AC35" s="2" t="s">
        <v>493</v>
      </c>
      <c r="AD35" s="2" t="s">
        <v>238</v>
      </c>
      <c r="AE35" s="2" t="s">
        <v>483</v>
      </c>
      <c r="AF35" s="2" t="s">
        <v>235</v>
      </c>
      <c r="AG35" s="2" t="s">
        <v>133</v>
      </c>
      <c r="AH35" s="2" t="s">
        <v>883</v>
      </c>
      <c r="AI35" s="2"/>
      <c r="AJ35" s="2"/>
      <c r="AK35" s="2"/>
      <c r="AL35" s="2" t="s">
        <v>975</v>
      </c>
      <c r="AM35" s="2" t="s">
        <v>1034</v>
      </c>
      <c r="AN35" s="2" t="s">
        <v>502</v>
      </c>
      <c r="AO35" s="2" t="s">
        <v>345</v>
      </c>
      <c r="AP35" s="2" t="s">
        <v>368</v>
      </c>
      <c r="AQ35" s="2" t="s">
        <v>1202</v>
      </c>
      <c r="AR35" s="2"/>
      <c r="AS35" s="2"/>
      <c r="AT35" s="2"/>
      <c r="AU35" s="2"/>
      <c r="AV35" s="2" t="s">
        <v>1293</v>
      </c>
      <c r="AW35" s="2" t="s">
        <v>484</v>
      </c>
      <c r="AX35" s="2" t="s">
        <v>1395</v>
      </c>
      <c r="AY35" s="2" t="s">
        <v>652</v>
      </c>
      <c r="AZ35" s="2" t="s">
        <v>141</v>
      </c>
      <c r="BA35" s="2" t="s">
        <v>169</v>
      </c>
      <c r="BB35" s="2" t="s">
        <v>1515</v>
      </c>
      <c r="BC35" s="2"/>
      <c r="BD35" s="2" t="s">
        <v>151</v>
      </c>
      <c r="BE35" s="2" t="s">
        <v>1344</v>
      </c>
      <c r="BF35" s="2" t="s">
        <v>493</v>
      </c>
      <c r="BG35" s="2" t="s">
        <v>592</v>
      </c>
      <c r="BH35" s="2"/>
      <c r="BI35" s="2"/>
      <c r="BJ35" s="2" t="s">
        <v>932</v>
      </c>
      <c r="BK35" s="2" t="s">
        <v>1226</v>
      </c>
      <c r="BL35" s="2"/>
      <c r="BM35" s="2" t="s">
        <v>837</v>
      </c>
      <c r="BN35" s="2" t="s">
        <v>1907</v>
      </c>
      <c r="BO35" s="2"/>
      <c r="BP35" s="2">
        <v>35</v>
      </c>
    </row>
    <row r="36" spans="1:68" x14ac:dyDescent="0.25">
      <c r="A36">
        <v>311</v>
      </c>
      <c r="B36" t="str">
        <f t="shared" si="1"/>
        <v>Florida,Gilchrist County</v>
      </c>
      <c r="C36" s="16" t="s">
        <v>22</v>
      </c>
      <c r="D36" s="12" t="s">
        <v>407</v>
      </c>
      <c r="E36" s="17" t="s">
        <v>1997</v>
      </c>
      <c r="F36" s="22">
        <v>6</v>
      </c>
      <c r="G36" s="37">
        <v>5</v>
      </c>
      <c r="H36" s="20">
        <v>8</v>
      </c>
      <c r="I36" s="40">
        <v>3</v>
      </c>
      <c r="J36" s="30">
        <v>2</v>
      </c>
      <c r="K36" s="26">
        <v>8</v>
      </c>
      <c r="L36" s="16">
        <f t="shared" si="0"/>
        <v>32</v>
      </c>
      <c r="M36" t="s">
        <v>51</v>
      </c>
      <c r="N36" s="2" t="str">
        <f t="shared" si="2"/>
        <v/>
      </c>
      <c r="O36" s="2">
        <v>35</v>
      </c>
      <c r="Q36" s="2" t="s">
        <v>139</v>
      </c>
      <c r="R36" s="2"/>
      <c r="S36" s="2"/>
      <c r="T36" s="2" t="s">
        <v>141</v>
      </c>
      <c r="U36" s="2" t="s">
        <v>304</v>
      </c>
      <c r="V36" s="2" t="s">
        <v>358</v>
      </c>
      <c r="W36" s="2"/>
      <c r="X36" s="2"/>
      <c r="Y36" s="2" t="s">
        <v>145</v>
      </c>
      <c r="Z36" s="2" t="s">
        <v>467</v>
      </c>
      <c r="AA36" s="2"/>
      <c r="AB36" s="2" t="s">
        <v>579</v>
      </c>
      <c r="AC36" s="2" t="s">
        <v>605</v>
      </c>
      <c r="AD36" s="2" t="s">
        <v>654</v>
      </c>
      <c r="AE36" s="2" t="s">
        <v>134</v>
      </c>
      <c r="AF36" s="2" t="s">
        <v>746</v>
      </c>
      <c r="AG36" s="2" t="s">
        <v>814</v>
      </c>
      <c r="AH36" s="2" t="s">
        <v>884</v>
      </c>
      <c r="AI36" s="2"/>
      <c r="AJ36" s="2"/>
      <c r="AK36" s="2"/>
      <c r="AL36" s="2" t="s">
        <v>976</v>
      </c>
      <c r="AM36" s="2" t="s">
        <v>1035</v>
      </c>
      <c r="AN36" s="2" t="s">
        <v>1089</v>
      </c>
      <c r="AO36" s="2" t="s">
        <v>1120</v>
      </c>
      <c r="AP36" s="2" t="s">
        <v>1172</v>
      </c>
      <c r="AQ36" s="2" t="s">
        <v>1203</v>
      </c>
      <c r="AR36" s="2"/>
      <c r="AS36" s="2"/>
      <c r="AT36" s="2"/>
      <c r="AU36" s="2"/>
      <c r="AV36" s="2" t="s">
        <v>1294</v>
      </c>
      <c r="AW36" s="2" t="s">
        <v>134</v>
      </c>
      <c r="AX36" s="2" t="s">
        <v>517</v>
      </c>
      <c r="AY36" s="2" t="s">
        <v>138</v>
      </c>
      <c r="AZ36" s="2" t="s">
        <v>1346</v>
      </c>
      <c r="BA36" s="2" t="s">
        <v>545</v>
      </c>
      <c r="BB36" s="2" t="s">
        <v>1516</v>
      </c>
      <c r="BC36" s="2"/>
      <c r="BD36" s="2" t="s">
        <v>1555</v>
      </c>
      <c r="BE36" s="2" t="s">
        <v>140</v>
      </c>
      <c r="BF36" s="2" t="s">
        <v>1609</v>
      </c>
      <c r="BG36" s="2" t="s">
        <v>1649</v>
      </c>
      <c r="BH36" s="2"/>
      <c r="BI36" s="2"/>
      <c r="BJ36" s="2" t="s">
        <v>1606</v>
      </c>
      <c r="BK36" s="2" t="s">
        <v>1872</v>
      </c>
      <c r="BL36" s="2"/>
      <c r="BM36" s="2" t="s">
        <v>662</v>
      </c>
      <c r="BN36" s="2" t="s">
        <v>243</v>
      </c>
      <c r="BO36" s="2"/>
      <c r="BP36" s="2">
        <v>36</v>
      </c>
    </row>
    <row r="37" spans="1:68" x14ac:dyDescent="0.25">
      <c r="A37">
        <v>314</v>
      </c>
      <c r="B37" t="str">
        <f t="shared" si="1"/>
        <v>Florida,Hamilton County</v>
      </c>
      <c r="C37" s="16" t="s">
        <v>22</v>
      </c>
      <c r="D37" s="12" t="s">
        <v>410</v>
      </c>
      <c r="E37" s="17" t="s">
        <v>2018</v>
      </c>
      <c r="F37" s="18">
        <v>7</v>
      </c>
      <c r="G37" s="19">
        <v>4</v>
      </c>
      <c r="H37" s="20">
        <v>8</v>
      </c>
      <c r="I37" s="17">
        <v>1</v>
      </c>
      <c r="J37" s="17">
        <v>1</v>
      </c>
      <c r="K37" s="26">
        <v>8</v>
      </c>
      <c r="L37" s="16">
        <f t="shared" si="0"/>
        <v>29</v>
      </c>
      <c r="M37" t="s">
        <v>52</v>
      </c>
      <c r="N37" s="2" t="str">
        <f t="shared" si="2"/>
        <v/>
      </c>
      <c r="O37" s="2">
        <v>36</v>
      </c>
      <c r="Q37" s="2" t="s">
        <v>140</v>
      </c>
      <c r="R37" s="2"/>
      <c r="S37" s="2"/>
      <c r="T37" s="2" t="s">
        <v>241</v>
      </c>
      <c r="U37" s="2" t="s">
        <v>305</v>
      </c>
      <c r="V37" s="2" t="s">
        <v>359</v>
      </c>
      <c r="W37" s="2"/>
      <c r="X37" s="2"/>
      <c r="Y37" s="2" t="s">
        <v>418</v>
      </c>
      <c r="Z37" s="2" t="s">
        <v>224</v>
      </c>
      <c r="AA37" s="2"/>
      <c r="AB37" s="2" t="s">
        <v>580</v>
      </c>
      <c r="AC37" s="2" t="s">
        <v>606</v>
      </c>
      <c r="AD37" s="2" t="s">
        <v>140</v>
      </c>
      <c r="AE37" s="2" t="s">
        <v>349</v>
      </c>
      <c r="AF37" s="2" t="s">
        <v>747</v>
      </c>
      <c r="AG37" s="2" t="s">
        <v>483</v>
      </c>
      <c r="AH37" s="2" t="s">
        <v>885</v>
      </c>
      <c r="AI37" s="2"/>
      <c r="AJ37" s="2"/>
      <c r="AK37" s="2"/>
      <c r="AL37" s="2" t="s">
        <v>977</v>
      </c>
      <c r="AM37" s="2" t="s">
        <v>1036</v>
      </c>
      <c r="AN37" s="2" t="s">
        <v>242</v>
      </c>
      <c r="AO37" s="2" t="s">
        <v>134</v>
      </c>
      <c r="AP37" s="2" t="s">
        <v>252</v>
      </c>
      <c r="AQ37" s="2" t="s">
        <v>350</v>
      </c>
      <c r="AR37" s="2"/>
      <c r="AS37" s="2"/>
      <c r="AT37" s="2"/>
      <c r="AU37" s="2"/>
      <c r="AV37" s="2" t="s">
        <v>299</v>
      </c>
      <c r="AW37" s="2" t="s">
        <v>1335</v>
      </c>
      <c r="AX37" s="2" t="s">
        <v>1054</v>
      </c>
      <c r="AY37" s="2" t="s">
        <v>1420</v>
      </c>
      <c r="AZ37" s="2" t="s">
        <v>1457</v>
      </c>
      <c r="BA37" s="2" t="s">
        <v>1498</v>
      </c>
      <c r="BB37" s="2" t="s">
        <v>1212</v>
      </c>
      <c r="BC37" s="2"/>
      <c r="BD37" s="2" t="s">
        <v>1556</v>
      </c>
      <c r="BE37" s="2" t="s">
        <v>1581</v>
      </c>
      <c r="BF37" s="2" t="s">
        <v>605</v>
      </c>
      <c r="BG37" s="2" t="s">
        <v>113</v>
      </c>
      <c r="BH37" s="2"/>
      <c r="BI37" s="2"/>
      <c r="BJ37" s="2" t="s">
        <v>1249</v>
      </c>
      <c r="BK37" s="2" t="s">
        <v>1873</v>
      </c>
      <c r="BL37" s="2"/>
      <c r="BM37" s="2" t="s">
        <v>840</v>
      </c>
      <c r="BN37" s="2" t="s">
        <v>1908</v>
      </c>
      <c r="BO37" s="2"/>
      <c r="BP37" s="2">
        <v>37</v>
      </c>
    </row>
    <row r="38" spans="1:68" x14ac:dyDescent="0.25">
      <c r="A38">
        <v>317</v>
      </c>
      <c r="B38" t="str">
        <f t="shared" si="1"/>
        <v>Florida,Hernando County</v>
      </c>
      <c r="C38" s="16" t="s">
        <v>22</v>
      </c>
      <c r="D38" s="12" t="s">
        <v>413</v>
      </c>
      <c r="E38" s="17" t="s">
        <v>2048</v>
      </c>
      <c r="F38" s="48">
        <v>9</v>
      </c>
      <c r="G38" s="37">
        <v>5</v>
      </c>
      <c r="H38" s="17">
        <v>1</v>
      </c>
      <c r="I38" s="25">
        <v>4</v>
      </c>
      <c r="J38" s="17">
        <v>1</v>
      </c>
      <c r="K38" s="26">
        <v>8</v>
      </c>
      <c r="L38" s="16">
        <f t="shared" si="0"/>
        <v>28</v>
      </c>
      <c r="M38" t="s">
        <v>53</v>
      </c>
      <c r="N38" s="2" t="str">
        <f t="shared" si="2"/>
        <v/>
      </c>
      <c r="O38" s="2">
        <v>37</v>
      </c>
      <c r="Q38" s="2" t="s">
        <v>141</v>
      </c>
      <c r="R38" s="2"/>
      <c r="S38" s="2"/>
      <c r="T38" s="2" t="s">
        <v>242</v>
      </c>
      <c r="U38" s="2" t="s">
        <v>306</v>
      </c>
      <c r="V38" s="2" t="s">
        <v>360</v>
      </c>
      <c r="W38" s="2"/>
      <c r="X38" s="2"/>
      <c r="Y38" s="2" t="s">
        <v>419</v>
      </c>
      <c r="Z38" s="2" t="s">
        <v>468</v>
      </c>
      <c r="AA38" s="2"/>
      <c r="AB38" s="2" t="s">
        <v>581</v>
      </c>
      <c r="AC38" s="2" t="s">
        <v>138</v>
      </c>
      <c r="AD38" s="2" t="s">
        <v>499</v>
      </c>
      <c r="AE38" s="2" t="s">
        <v>136</v>
      </c>
      <c r="AF38" s="2" t="s">
        <v>748</v>
      </c>
      <c r="AG38" s="2" t="s">
        <v>134</v>
      </c>
      <c r="AH38" s="2" t="s">
        <v>886</v>
      </c>
      <c r="AI38" s="2"/>
      <c r="AJ38" s="2"/>
      <c r="AK38" s="2"/>
      <c r="AL38" s="2" t="s">
        <v>978</v>
      </c>
      <c r="AM38" s="2" t="s">
        <v>1037</v>
      </c>
      <c r="AN38" s="2" t="s">
        <v>142</v>
      </c>
      <c r="AO38" s="2" t="s">
        <v>1121</v>
      </c>
      <c r="AP38" s="2" t="s">
        <v>1173</v>
      </c>
      <c r="AQ38" s="2" t="s">
        <v>1204</v>
      </c>
      <c r="AR38" s="2"/>
      <c r="AS38" s="2"/>
      <c r="AT38" s="2"/>
      <c r="AU38" s="2"/>
      <c r="AV38" s="2" t="s">
        <v>1295</v>
      </c>
      <c r="AW38" s="2" t="s">
        <v>1336</v>
      </c>
      <c r="AX38" s="2" t="s">
        <v>1396</v>
      </c>
      <c r="AY38" s="2" t="s">
        <v>1421</v>
      </c>
      <c r="AZ38" s="2" t="s">
        <v>1458</v>
      </c>
      <c r="BA38" s="2"/>
      <c r="BB38" s="2" t="s">
        <v>144</v>
      </c>
      <c r="BC38" s="2"/>
      <c r="BD38" s="2" t="s">
        <v>513</v>
      </c>
      <c r="BE38" s="2" t="s">
        <v>502</v>
      </c>
      <c r="BF38" s="2" t="s">
        <v>1610</v>
      </c>
      <c r="BG38" s="2" t="s">
        <v>114</v>
      </c>
      <c r="BH38" s="2"/>
      <c r="BI38" s="2"/>
      <c r="BJ38" s="2" t="s">
        <v>1827</v>
      </c>
      <c r="BK38" s="2" t="s">
        <v>1874</v>
      </c>
      <c r="BL38" s="2"/>
      <c r="BM38" s="2" t="s">
        <v>1886</v>
      </c>
      <c r="BN38" s="2" t="s">
        <v>1909</v>
      </c>
      <c r="BO38" s="2"/>
      <c r="BP38" s="2">
        <v>38</v>
      </c>
    </row>
    <row r="39" spans="1:68" x14ac:dyDescent="0.25">
      <c r="A39">
        <v>318</v>
      </c>
      <c r="B39" t="str">
        <f t="shared" si="1"/>
        <v>Florida,Highlands County</v>
      </c>
      <c r="C39" s="16" t="s">
        <v>22</v>
      </c>
      <c r="D39" s="12" t="s">
        <v>414</v>
      </c>
      <c r="E39" s="17" t="s">
        <v>2008</v>
      </c>
      <c r="F39" s="48">
        <v>9</v>
      </c>
      <c r="G39" s="17">
        <v>1</v>
      </c>
      <c r="H39" s="20">
        <v>8</v>
      </c>
      <c r="I39" s="17">
        <v>1</v>
      </c>
      <c r="J39" s="50">
        <v>3</v>
      </c>
      <c r="K39" s="26">
        <v>8</v>
      </c>
      <c r="L39" s="16">
        <f t="shared" si="0"/>
        <v>30</v>
      </c>
      <c r="M39" t="s">
        <v>54</v>
      </c>
      <c r="N39" s="2" t="str">
        <f t="shared" si="2"/>
        <v/>
      </c>
      <c r="O39" s="2">
        <v>38</v>
      </c>
      <c r="Q39" s="2" t="s">
        <v>142</v>
      </c>
      <c r="R39" s="2"/>
      <c r="S39" s="2"/>
      <c r="T39" s="2" t="s">
        <v>144</v>
      </c>
      <c r="U39" s="2" t="s">
        <v>307</v>
      </c>
      <c r="V39" s="2" t="s">
        <v>243</v>
      </c>
      <c r="W39" s="2"/>
      <c r="X39" s="2"/>
      <c r="Y39" s="2" t="s">
        <v>420</v>
      </c>
      <c r="Z39" s="2" t="s">
        <v>469</v>
      </c>
      <c r="AA39" s="2"/>
      <c r="AB39" s="2" t="s">
        <v>582</v>
      </c>
      <c r="AC39" s="2" t="s">
        <v>607</v>
      </c>
      <c r="AD39" s="2" t="s">
        <v>655</v>
      </c>
      <c r="AE39" s="2" t="s">
        <v>604</v>
      </c>
      <c r="AF39" s="2" t="s">
        <v>410</v>
      </c>
      <c r="AG39" s="2" t="s">
        <v>233</v>
      </c>
      <c r="AH39" s="2" t="s">
        <v>887</v>
      </c>
      <c r="AI39" s="2"/>
      <c r="AJ39" s="2"/>
      <c r="AK39" s="2"/>
      <c r="AL39" s="2" t="s">
        <v>140</v>
      </c>
      <c r="AM39" s="2" t="s">
        <v>287</v>
      </c>
      <c r="AN39" s="2" t="s">
        <v>143</v>
      </c>
      <c r="AO39" s="2" t="s">
        <v>1122</v>
      </c>
      <c r="AP39" s="2" t="s">
        <v>1174</v>
      </c>
      <c r="AQ39" s="2" t="s">
        <v>235</v>
      </c>
      <c r="AR39" s="2"/>
      <c r="AS39" s="2"/>
      <c r="AT39" s="2"/>
      <c r="AU39" s="2"/>
      <c r="AV39" s="2" t="s">
        <v>1296</v>
      </c>
      <c r="AW39" s="2" t="s">
        <v>203</v>
      </c>
      <c r="AX39" s="2" t="s">
        <v>1057</v>
      </c>
      <c r="AY39" s="2" t="s">
        <v>416</v>
      </c>
      <c r="AZ39" s="2" t="s">
        <v>356</v>
      </c>
      <c r="BA39" s="2"/>
      <c r="BB39" s="2" t="s">
        <v>1517</v>
      </c>
      <c r="BC39" s="2"/>
      <c r="BD39" s="2" t="s">
        <v>1557</v>
      </c>
      <c r="BE39" s="2" t="s">
        <v>1582</v>
      </c>
      <c r="BF39" s="2" t="s">
        <v>1341</v>
      </c>
      <c r="BG39" s="2" t="s">
        <v>1650</v>
      </c>
      <c r="BH39" s="2"/>
      <c r="BI39" s="2"/>
      <c r="BJ39" s="2" t="s">
        <v>817</v>
      </c>
      <c r="BK39" s="2" t="s">
        <v>1875</v>
      </c>
      <c r="BL39" s="2"/>
      <c r="BM39" s="2" t="s">
        <v>716</v>
      </c>
      <c r="BN39" s="2" t="s">
        <v>1910</v>
      </c>
      <c r="BO39" s="2"/>
      <c r="BP39" s="2">
        <v>39</v>
      </c>
    </row>
    <row r="40" spans="1:68" x14ac:dyDescent="0.25">
      <c r="A40">
        <v>320</v>
      </c>
      <c r="B40" t="str">
        <f t="shared" si="1"/>
        <v>Florida,Holmes County</v>
      </c>
      <c r="C40" s="16" t="s">
        <v>22</v>
      </c>
      <c r="D40" s="12" t="s">
        <v>416</v>
      </c>
      <c r="E40" s="17" t="s">
        <v>2055</v>
      </c>
      <c r="F40" s="34">
        <v>4</v>
      </c>
      <c r="G40" s="27">
        <v>2</v>
      </c>
      <c r="H40" s="36">
        <v>4</v>
      </c>
      <c r="I40" s="17">
        <v>1</v>
      </c>
      <c r="J40" s="17">
        <v>1</v>
      </c>
      <c r="K40" s="26">
        <v>8</v>
      </c>
      <c r="L40" s="16">
        <f t="shared" si="0"/>
        <v>20</v>
      </c>
      <c r="M40" t="s">
        <v>55</v>
      </c>
      <c r="N40" s="2" t="str">
        <f t="shared" si="2"/>
        <v/>
      </c>
      <c r="O40" s="2">
        <v>39</v>
      </c>
      <c r="Q40" s="2" t="s">
        <v>143</v>
      </c>
      <c r="R40" s="2"/>
      <c r="S40" s="2"/>
      <c r="T40" s="2" t="s">
        <v>145</v>
      </c>
      <c r="U40" s="2" t="s">
        <v>308</v>
      </c>
      <c r="V40" s="2" t="s">
        <v>245</v>
      </c>
      <c r="W40" s="2"/>
      <c r="X40" s="2"/>
      <c r="Y40" s="2" t="s">
        <v>149</v>
      </c>
      <c r="Z40" s="2" t="s">
        <v>227</v>
      </c>
      <c r="AA40" s="2"/>
      <c r="AB40" s="2" t="s">
        <v>583</v>
      </c>
      <c r="AC40" s="2" t="s">
        <v>140</v>
      </c>
      <c r="AD40" s="2" t="s">
        <v>141</v>
      </c>
      <c r="AE40" s="2" t="s">
        <v>699</v>
      </c>
      <c r="AF40" s="2" t="s">
        <v>749</v>
      </c>
      <c r="AG40" s="2" t="s">
        <v>603</v>
      </c>
      <c r="AH40" s="2" t="s">
        <v>888</v>
      </c>
      <c r="AI40" s="2"/>
      <c r="AJ40" s="2"/>
      <c r="AK40" s="2"/>
      <c r="AL40" s="2" t="s">
        <v>979</v>
      </c>
      <c r="AM40" s="2" t="s">
        <v>1038</v>
      </c>
      <c r="AN40" s="2" t="s">
        <v>144</v>
      </c>
      <c r="AO40" s="2" t="s">
        <v>136</v>
      </c>
      <c r="AP40" s="2" t="s">
        <v>841</v>
      </c>
      <c r="AQ40" s="2" t="s">
        <v>747</v>
      </c>
      <c r="AR40" s="2"/>
      <c r="AS40" s="2"/>
      <c r="AT40" s="2"/>
      <c r="AU40" s="2"/>
      <c r="AV40" s="2" t="s">
        <v>1003</v>
      </c>
      <c r="AW40" s="2" t="s">
        <v>1337</v>
      </c>
      <c r="AX40" s="2" t="s">
        <v>628</v>
      </c>
      <c r="AY40" s="2" t="s">
        <v>973</v>
      </c>
      <c r="AZ40" s="2" t="s">
        <v>1459</v>
      </c>
      <c r="BA40" s="2"/>
      <c r="BB40" s="2" t="s">
        <v>1518</v>
      </c>
      <c r="BC40" s="2"/>
      <c r="BD40" s="2" t="s">
        <v>158</v>
      </c>
      <c r="BE40" s="2" t="s">
        <v>287</v>
      </c>
      <c r="BF40" s="2" t="s">
        <v>606</v>
      </c>
      <c r="BG40" s="2" t="s">
        <v>118</v>
      </c>
      <c r="BH40" s="2"/>
      <c r="BI40" s="2"/>
      <c r="BJ40" s="2" t="s">
        <v>136</v>
      </c>
      <c r="BK40" s="2" t="s">
        <v>1876</v>
      </c>
      <c r="BL40" s="2"/>
      <c r="BM40" s="2" t="s">
        <v>1887</v>
      </c>
      <c r="BN40" s="2" t="s">
        <v>989</v>
      </c>
      <c r="BO40" s="2"/>
      <c r="BP40" s="2">
        <v>40</v>
      </c>
    </row>
    <row r="41" spans="1:68" x14ac:dyDescent="0.25">
      <c r="A41">
        <v>321</v>
      </c>
      <c r="B41" t="str">
        <f t="shared" si="1"/>
        <v>Florida,Indian River County</v>
      </c>
      <c r="C41" s="16" t="s">
        <v>22</v>
      </c>
      <c r="D41" s="12" t="s">
        <v>417</v>
      </c>
      <c r="E41" s="17" t="s">
        <v>2060</v>
      </c>
      <c r="F41" s="34">
        <v>4</v>
      </c>
      <c r="G41" s="17">
        <v>1</v>
      </c>
      <c r="H41" s="17">
        <v>1</v>
      </c>
      <c r="I41" s="25">
        <v>4</v>
      </c>
      <c r="J41" s="30">
        <v>2</v>
      </c>
      <c r="K41" s="26">
        <v>8</v>
      </c>
      <c r="L41" s="16">
        <f t="shared" si="0"/>
        <v>20</v>
      </c>
      <c r="M41" t="s">
        <v>56</v>
      </c>
      <c r="N41" s="2" t="str">
        <f t="shared" si="2"/>
        <v/>
      </c>
      <c r="O41" s="2">
        <v>40</v>
      </c>
      <c r="Q41" s="2" t="s">
        <v>144</v>
      </c>
      <c r="R41" s="2"/>
      <c r="S41" s="2"/>
      <c r="T41" s="2" t="s">
        <v>243</v>
      </c>
      <c r="U41" s="2" t="s">
        <v>309</v>
      </c>
      <c r="V41" s="2" t="s">
        <v>361</v>
      </c>
      <c r="W41" s="2"/>
      <c r="X41" s="2"/>
      <c r="Y41" s="2" t="s">
        <v>421</v>
      </c>
      <c r="Z41" s="2" t="s">
        <v>470</v>
      </c>
      <c r="AA41" s="2"/>
      <c r="AB41" s="2" t="s">
        <v>584</v>
      </c>
      <c r="AC41" s="2" t="s">
        <v>499</v>
      </c>
      <c r="AD41" s="2" t="s">
        <v>656</v>
      </c>
      <c r="AE41" s="2" t="s">
        <v>410</v>
      </c>
      <c r="AF41" s="2" t="s">
        <v>750</v>
      </c>
      <c r="AG41" s="2" t="s">
        <v>815</v>
      </c>
      <c r="AH41" s="2" t="s">
        <v>889</v>
      </c>
      <c r="AI41" s="2"/>
      <c r="AJ41" s="2"/>
      <c r="AK41" s="2"/>
      <c r="AL41" s="2" t="s">
        <v>980</v>
      </c>
      <c r="AM41" s="2" t="s">
        <v>1039</v>
      </c>
      <c r="AN41" s="2" t="s">
        <v>1090</v>
      </c>
      <c r="AO41" s="2" t="s">
        <v>604</v>
      </c>
      <c r="AP41" s="2" t="s">
        <v>256</v>
      </c>
      <c r="AQ41" s="2" t="s">
        <v>492</v>
      </c>
      <c r="AR41" s="2"/>
      <c r="AS41" s="2"/>
      <c r="AT41" s="2"/>
      <c r="AU41" s="2"/>
      <c r="AV41" s="2" t="s">
        <v>431</v>
      </c>
      <c r="AW41" s="2" t="s">
        <v>136</v>
      </c>
      <c r="AX41" s="2" t="s">
        <v>1397</v>
      </c>
      <c r="AY41" s="2" t="s">
        <v>140</v>
      </c>
      <c r="AZ41" s="2" t="s">
        <v>1460</v>
      </c>
      <c r="BA41" s="2"/>
      <c r="BB41" s="2" t="s">
        <v>1519</v>
      </c>
      <c r="BC41" s="2"/>
      <c r="BD41" s="2" t="s">
        <v>628</v>
      </c>
      <c r="BE41" s="2" t="s">
        <v>144</v>
      </c>
      <c r="BF41" s="2" t="s">
        <v>138</v>
      </c>
      <c r="BG41" s="2" t="s">
        <v>1651</v>
      </c>
      <c r="BH41" s="2"/>
      <c r="BI41" s="2"/>
      <c r="BJ41" s="2" t="s">
        <v>1828</v>
      </c>
      <c r="BK41" s="2"/>
      <c r="BL41" s="2"/>
      <c r="BM41" s="2" t="s">
        <v>431</v>
      </c>
      <c r="BN41" s="2" t="s">
        <v>991</v>
      </c>
      <c r="BO41" s="2"/>
      <c r="BP41" s="2">
        <v>41</v>
      </c>
    </row>
    <row r="42" spans="1:68" x14ac:dyDescent="0.25">
      <c r="A42">
        <v>323</v>
      </c>
      <c r="B42" t="str">
        <f t="shared" si="1"/>
        <v>Florida,Jefferson County</v>
      </c>
      <c r="C42" s="16" t="s">
        <v>22</v>
      </c>
      <c r="D42" s="12" t="s">
        <v>141</v>
      </c>
      <c r="E42" s="17" t="s">
        <v>2019</v>
      </c>
      <c r="F42" s="18">
        <v>7</v>
      </c>
      <c r="G42" s="39">
        <v>7</v>
      </c>
      <c r="H42" s="24">
        <v>5</v>
      </c>
      <c r="I42" s="17">
        <v>1</v>
      </c>
      <c r="J42" s="30">
        <v>2</v>
      </c>
      <c r="K42" s="26">
        <v>8</v>
      </c>
      <c r="L42" s="16">
        <f t="shared" si="0"/>
        <v>30</v>
      </c>
      <c r="M42" t="s">
        <v>57</v>
      </c>
      <c r="N42" s="2" t="str">
        <f t="shared" si="2"/>
        <v/>
      </c>
      <c r="O42" s="2">
        <v>41</v>
      </c>
      <c r="Q42" s="2" t="s">
        <v>145</v>
      </c>
      <c r="R42" s="2"/>
      <c r="S42" s="2"/>
      <c r="T42" s="2" t="s">
        <v>244</v>
      </c>
      <c r="U42" s="2" t="s">
        <v>310</v>
      </c>
      <c r="V42" s="2" t="s">
        <v>362</v>
      </c>
      <c r="W42" s="2"/>
      <c r="X42" s="2"/>
      <c r="Y42" s="2" t="s">
        <v>151</v>
      </c>
      <c r="Z42" s="2" t="s">
        <v>471</v>
      </c>
      <c r="AA42" s="2"/>
      <c r="AB42" s="2" t="s">
        <v>585</v>
      </c>
      <c r="AC42" s="2" t="s">
        <v>141</v>
      </c>
      <c r="AD42" s="2" t="s">
        <v>241</v>
      </c>
      <c r="AE42" s="2" t="s">
        <v>493</v>
      </c>
      <c r="AF42" s="2" t="s">
        <v>751</v>
      </c>
      <c r="AG42" s="2" t="s">
        <v>235</v>
      </c>
      <c r="AH42" s="2" t="s">
        <v>890</v>
      </c>
      <c r="AI42" s="2"/>
      <c r="AJ42" s="2"/>
      <c r="AK42" s="2"/>
      <c r="AL42" s="2" t="s">
        <v>390</v>
      </c>
      <c r="AM42" s="2" t="s">
        <v>243</v>
      </c>
      <c r="AN42" s="2" t="s">
        <v>145</v>
      </c>
      <c r="AO42" s="2" t="s">
        <v>652</v>
      </c>
      <c r="AP42" s="2" t="s">
        <v>1175</v>
      </c>
      <c r="AQ42" s="2" t="s">
        <v>410</v>
      </c>
      <c r="AR42" s="2"/>
      <c r="AS42" s="2"/>
      <c r="AT42" s="2"/>
      <c r="AU42" s="2"/>
      <c r="AV42" s="2" t="s">
        <v>1297</v>
      </c>
      <c r="AW42" s="2" t="s">
        <v>1338</v>
      </c>
      <c r="AX42" s="2" t="s">
        <v>1398</v>
      </c>
      <c r="AY42" s="2" t="s">
        <v>141</v>
      </c>
      <c r="AZ42" s="2" t="s">
        <v>243</v>
      </c>
      <c r="BA42" s="2"/>
      <c r="BB42" s="2" t="s">
        <v>1520</v>
      </c>
      <c r="BC42" s="2"/>
      <c r="BD42" s="2" t="s">
        <v>1558</v>
      </c>
      <c r="BE42" s="2" t="s">
        <v>243</v>
      </c>
      <c r="BF42" s="2" t="s">
        <v>821</v>
      </c>
      <c r="BG42" s="2" t="s">
        <v>1652</v>
      </c>
      <c r="BH42" s="2"/>
      <c r="BI42" s="2"/>
      <c r="BJ42" s="2" t="s">
        <v>1339</v>
      </c>
      <c r="BK42" s="2"/>
      <c r="BL42" s="2"/>
      <c r="BM42" s="2" t="s">
        <v>1888</v>
      </c>
      <c r="BN42" s="2" t="s">
        <v>1911</v>
      </c>
      <c r="BO42" s="2"/>
      <c r="BP42" s="2">
        <v>42</v>
      </c>
    </row>
    <row r="43" spans="1:68" x14ac:dyDescent="0.25">
      <c r="A43">
        <v>324</v>
      </c>
      <c r="B43" t="str">
        <f t="shared" si="1"/>
        <v>Florida,Lafayette County</v>
      </c>
      <c r="C43" s="16" t="s">
        <v>22</v>
      </c>
      <c r="D43" s="12" t="s">
        <v>242</v>
      </c>
      <c r="E43" s="17" t="s">
        <v>1998</v>
      </c>
      <c r="F43" s="18">
        <v>7</v>
      </c>
      <c r="G43" s="37">
        <v>5</v>
      </c>
      <c r="H43" s="20">
        <v>8</v>
      </c>
      <c r="I43" s="17">
        <v>1</v>
      </c>
      <c r="J43" s="30">
        <v>2</v>
      </c>
      <c r="K43" s="26">
        <v>8</v>
      </c>
      <c r="L43" s="16">
        <f t="shared" si="0"/>
        <v>31</v>
      </c>
      <c r="M43" t="s">
        <v>58</v>
      </c>
      <c r="N43" s="2" t="str">
        <f t="shared" si="2"/>
        <v/>
      </c>
      <c r="O43" s="2">
        <v>42</v>
      </c>
      <c r="Q43" s="2" t="s">
        <v>146</v>
      </c>
      <c r="R43" s="2"/>
      <c r="S43" s="2"/>
      <c r="T43" s="2" t="s">
        <v>245</v>
      </c>
      <c r="U43" s="2" t="s">
        <v>311</v>
      </c>
      <c r="V43" s="2" t="s">
        <v>363</v>
      </c>
      <c r="W43" s="2"/>
      <c r="X43" s="2"/>
      <c r="Y43" s="2" t="s">
        <v>422</v>
      </c>
      <c r="Z43" s="2" t="s">
        <v>472</v>
      </c>
      <c r="AA43" s="2"/>
      <c r="AB43" s="2" t="s">
        <v>586</v>
      </c>
      <c r="AC43" s="2" t="s">
        <v>608</v>
      </c>
      <c r="AD43" s="2" t="s">
        <v>613</v>
      </c>
      <c r="AE43" s="2" t="s">
        <v>605</v>
      </c>
      <c r="AF43" s="2" t="s">
        <v>752</v>
      </c>
      <c r="AG43" s="2" t="s">
        <v>816</v>
      </c>
      <c r="AH43" s="2" t="s">
        <v>891</v>
      </c>
      <c r="AI43" s="2"/>
      <c r="AJ43" s="2"/>
      <c r="AK43" s="2"/>
      <c r="AL43" s="2" t="s">
        <v>981</v>
      </c>
      <c r="AM43" s="2" t="s">
        <v>707</v>
      </c>
      <c r="AN43" s="2" t="s">
        <v>1091</v>
      </c>
      <c r="AO43" s="2" t="s">
        <v>138</v>
      </c>
      <c r="AP43" s="2" t="s">
        <v>628</v>
      </c>
      <c r="AQ43" s="2" t="s">
        <v>820</v>
      </c>
      <c r="AR43" s="2"/>
      <c r="AS43" s="2"/>
      <c r="AT43" s="2"/>
      <c r="AU43" s="2"/>
      <c r="AV43" s="2" t="s">
        <v>1298</v>
      </c>
      <c r="AW43" s="2" t="s">
        <v>1339</v>
      </c>
      <c r="AX43" s="2" t="s">
        <v>781</v>
      </c>
      <c r="AY43" s="2" t="s">
        <v>613</v>
      </c>
      <c r="AZ43" s="2" t="s">
        <v>245</v>
      </c>
      <c r="BA43" s="2"/>
      <c r="BB43" s="2" t="s">
        <v>1521</v>
      </c>
      <c r="BC43" s="2"/>
      <c r="BD43" s="2" t="s">
        <v>1559</v>
      </c>
      <c r="BE43" s="2" t="s">
        <v>1583</v>
      </c>
      <c r="BF43" s="2" t="s">
        <v>139</v>
      </c>
      <c r="BG43" s="2" t="s">
        <v>1653</v>
      </c>
      <c r="BH43" s="2"/>
      <c r="BI43" s="2"/>
      <c r="BJ43" s="2" t="s">
        <v>1829</v>
      </c>
      <c r="BK43" s="2"/>
      <c r="BL43" s="2"/>
      <c r="BM43" s="2" t="s">
        <v>160</v>
      </c>
      <c r="BN43" s="2" t="s">
        <v>154</v>
      </c>
      <c r="BO43" s="2"/>
      <c r="BP43" s="2">
        <v>43</v>
      </c>
    </row>
    <row r="44" spans="1:68" x14ac:dyDescent="0.25">
      <c r="A44">
        <v>325</v>
      </c>
      <c r="B44" t="str">
        <f t="shared" si="1"/>
        <v>Florida,Lake County</v>
      </c>
      <c r="C44" s="16" t="s">
        <v>22</v>
      </c>
      <c r="D44" s="12" t="s">
        <v>287</v>
      </c>
      <c r="E44" s="17" t="s">
        <v>1999</v>
      </c>
      <c r="F44" s="22">
        <v>6</v>
      </c>
      <c r="G44" s="27">
        <v>2</v>
      </c>
      <c r="H44" s="20">
        <v>8</v>
      </c>
      <c r="I44" s="25">
        <v>4</v>
      </c>
      <c r="J44" s="50">
        <v>3</v>
      </c>
      <c r="K44" s="26">
        <v>8</v>
      </c>
      <c r="L44" s="16">
        <f t="shared" si="0"/>
        <v>31</v>
      </c>
      <c r="M44" t="s">
        <v>59</v>
      </c>
      <c r="N44" s="2" t="str">
        <f t="shared" si="2"/>
        <v/>
      </c>
      <c r="O44" s="2">
        <v>43</v>
      </c>
      <c r="Q44" s="2" t="s">
        <v>147</v>
      </c>
      <c r="R44" s="2"/>
      <c r="S44" s="2"/>
      <c r="T44" s="2" t="s">
        <v>246</v>
      </c>
      <c r="U44" s="2" t="s">
        <v>312</v>
      </c>
      <c r="V44" s="2" t="s">
        <v>364</v>
      </c>
      <c r="W44" s="2"/>
      <c r="X44" s="2"/>
      <c r="Y44" s="2" t="s">
        <v>423</v>
      </c>
      <c r="Z44" s="2" t="s">
        <v>473</v>
      </c>
      <c r="AA44" s="2"/>
      <c r="AB44" s="2" t="s">
        <v>587</v>
      </c>
      <c r="AC44" s="2" t="s">
        <v>609</v>
      </c>
      <c r="AD44" s="2" t="s">
        <v>657</v>
      </c>
      <c r="AE44" s="2" t="s">
        <v>652</v>
      </c>
      <c r="AF44" s="2" t="s">
        <v>140</v>
      </c>
      <c r="AG44" s="2" t="s">
        <v>817</v>
      </c>
      <c r="AH44" s="2" t="s">
        <v>892</v>
      </c>
      <c r="AI44" s="2"/>
      <c r="AJ44" s="2"/>
      <c r="AK44" s="2"/>
      <c r="AL44" s="2" t="s">
        <v>287</v>
      </c>
      <c r="AM44" s="2" t="s">
        <v>1040</v>
      </c>
      <c r="AN44" s="2" t="s">
        <v>243</v>
      </c>
      <c r="AO44" s="2" t="s">
        <v>1123</v>
      </c>
      <c r="AP44" s="2" t="s">
        <v>1176</v>
      </c>
      <c r="AQ44" s="2" t="s">
        <v>1205</v>
      </c>
      <c r="AR44" s="2"/>
      <c r="AS44" s="2"/>
      <c r="AT44" s="2"/>
      <c r="AU44" s="2"/>
      <c r="AV44" s="2" t="s">
        <v>520</v>
      </c>
      <c r="AW44" s="2" t="s">
        <v>1340</v>
      </c>
      <c r="AX44" s="2" t="s">
        <v>721</v>
      </c>
      <c r="AY44" s="2" t="s">
        <v>287</v>
      </c>
      <c r="AZ44" s="2" t="s">
        <v>1461</v>
      </c>
      <c r="BA44" s="2"/>
      <c r="BB44" s="2" t="s">
        <v>623</v>
      </c>
      <c r="BC44" s="2"/>
      <c r="BD44" s="2" t="s">
        <v>164</v>
      </c>
      <c r="BE44" s="2" t="s">
        <v>1584</v>
      </c>
      <c r="BF44" s="2" t="s">
        <v>1085</v>
      </c>
      <c r="BG44" s="2" t="s">
        <v>1654</v>
      </c>
      <c r="BH44" s="2"/>
      <c r="BI44" s="2"/>
      <c r="BJ44" s="2" t="s">
        <v>1830</v>
      </c>
      <c r="BK44" s="2"/>
      <c r="BL44" s="2"/>
      <c r="BM44" s="2" t="s">
        <v>1889</v>
      </c>
      <c r="BN44" s="2" t="s">
        <v>1912</v>
      </c>
      <c r="BO44" s="2"/>
      <c r="BP44" s="2">
        <v>44</v>
      </c>
    </row>
    <row r="45" spans="1:68" x14ac:dyDescent="0.25">
      <c r="A45">
        <v>326</v>
      </c>
      <c r="B45" t="str">
        <f t="shared" si="1"/>
        <v>Florida,Lee County</v>
      </c>
      <c r="C45" s="16" t="s">
        <v>22</v>
      </c>
      <c r="D45" s="12" t="s">
        <v>145</v>
      </c>
      <c r="E45" s="17" t="s">
        <v>2042</v>
      </c>
      <c r="F45" s="48">
        <v>9</v>
      </c>
      <c r="G45" s="23">
        <v>6</v>
      </c>
      <c r="H45" s="17">
        <v>1</v>
      </c>
      <c r="I45" s="25">
        <v>4</v>
      </c>
      <c r="J45" s="17">
        <v>1</v>
      </c>
      <c r="K45" s="26">
        <v>8</v>
      </c>
      <c r="L45" s="16">
        <f t="shared" si="0"/>
        <v>29</v>
      </c>
      <c r="M45" t="s">
        <v>60</v>
      </c>
      <c r="N45" s="2" t="str">
        <f t="shared" si="2"/>
        <v/>
      </c>
      <c r="O45" s="2">
        <v>44</v>
      </c>
      <c r="Q45" s="2" t="s">
        <v>148</v>
      </c>
      <c r="R45" s="2"/>
      <c r="S45" s="2"/>
      <c r="T45" s="2" t="s">
        <v>149</v>
      </c>
      <c r="U45" s="2" t="s">
        <v>211</v>
      </c>
      <c r="V45" s="2" t="s">
        <v>365</v>
      </c>
      <c r="W45" s="2"/>
      <c r="X45" s="2"/>
      <c r="Y45" s="2" t="s">
        <v>154</v>
      </c>
      <c r="Z45" s="2" t="s">
        <v>129</v>
      </c>
      <c r="AA45" s="2"/>
      <c r="AB45" s="2" t="s">
        <v>169</v>
      </c>
      <c r="AC45" s="2" t="s">
        <v>241</v>
      </c>
      <c r="AD45" s="2" t="s">
        <v>658</v>
      </c>
      <c r="AE45" s="2" t="s">
        <v>138</v>
      </c>
      <c r="AF45" s="2" t="s">
        <v>141</v>
      </c>
      <c r="AG45" s="2" t="s">
        <v>818</v>
      </c>
      <c r="AH45" s="2" t="s">
        <v>893</v>
      </c>
      <c r="AI45" s="2"/>
      <c r="AJ45" s="2"/>
      <c r="AK45" s="2"/>
      <c r="AL45" s="2" t="s">
        <v>982</v>
      </c>
      <c r="AM45" s="2" t="s">
        <v>1041</v>
      </c>
      <c r="AN45" s="2" t="s">
        <v>147</v>
      </c>
      <c r="AO45" s="2" t="s">
        <v>1124</v>
      </c>
      <c r="AP45" s="2" t="s">
        <v>1177</v>
      </c>
      <c r="AQ45" s="2" t="s">
        <v>1206</v>
      </c>
      <c r="AR45" s="2"/>
      <c r="AS45" s="2"/>
      <c r="AT45" s="2"/>
      <c r="AU45" s="2"/>
      <c r="AV45" s="2" t="s">
        <v>1299</v>
      </c>
      <c r="AW45" s="2" t="s">
        <v>1341</v>
      </c>
      <c r="AX45" s="2" t="s">
        <v>1399</v>
      </c>
      <c r="AY45" s="2" t="s">
        <v>144</v>
      </c>
      <c r="AZ45" s="2" t="s">
        <v>1462</v>
      </c>
      <c r="BA45" s="2"/>
      <c r="BB45" s="2" t="s">
        <v>1522</v>
      </c>
      <c r="BC45" s="2"/>
      <c r="BD45" s="2" t="s">
        <v>266</v>
      </c>
      <c r="BE45" s="2" t="s">
        <v>759</v>
      </c>
      <c r="BF45" s="2" t="s">
        <v>140</v>
      </c>
      <c r="BG45" s="2" t="s">
        <v>1655</v>
      </c>
      <c r="BH45" s="2"/>
      <c r="BI45" s="2"/>
      <c r="BJ45" s="2" t="s">
        <v>138</v>
      </c>
      <c r="BK45" s="2"/>
      <c r="BL45" s="2"/>
      <c r="BM45" s="2" t="s">
        <v>1619</v>
      </c>
      <c r="BN45" s="2" t="s">
        <v>580</v>
      </c>
      <c r="BO45" s="2"/>
      <c r="BP45" s="2">
        <v>45</v>
      </c>
    </row>
    <row r="46" spans="1:68" x14ac:dyDescent="0.25">
      <c r="A46">
        <v>329</v>
      </c>
      <c r="B46" t="str">
        <f t="shared" si="1"/>
        <v>Florida,Liberty County</v>
      </c>
      <c r="C46" s="16" t="s">
        <v>22</v>
      </c>
      <c r="D46" s="12" t="s">
        <v>420</v>
      </c>
      <c r="E46" s="17" t="s">
        <v>2020</v>
      </c>
      <c r="F46" s="34">
        <v>4</v>
      </c>
      <c r="G46" s="37">
        <v>5</v>
      </c>
      <c r="H46" s="20">
        <v>8</v>
      </c>
      <c r="I46" s="40">
        <v>3</v>
      </c>
      <c r="J46" s="17">
        <v>1</v>
      </c>
      <c r="K46" s="26">
        <v>8</v>
      </c>
      <c r="L46" s="16">
        <f t="shared" si="0"/>
        <v>29</v>
      </c>
      <c r="M46" t="s">
        <v>61</v>
      </c>
      <c r="N46" s="2" t="str">
        <f t="shared" si="2"/>
        <v/>
      </c>
      <c r="O46" s="2">
        <v>45</v>
      </c>
      <c r="Q46" s="2" t="s">
        <v>149</v>
      </c>
      <c r="R46" s="2"/>
      <c r="S46" s="2"/>
      <c r="T46" s="2" t="s">
        <v>151</v>
      </c>
      <c r="U46" s="2" t="s">
        <v>313</v>
      </c>
      <c r="V46" s="2" t="s">
        <v>156</v>
      </c>
      <c r="W46" s="2"/>
      <c r="X46" s="2"/>
      <c r="Y46" s="2" t="s">
        <v>424</v>
      </c>
      <c r="Z46" s="2" t="s">
        <v>474</v>
      </c>
      <c r="AA46" s="2"/>
      <c r="AB46" s="2"/>
      <c r="AC46" s="2" t="s">
        <v>610</v>
      </c>
      <c r="AD46" s="2" t="s">
        <v>287</v>
      </c>
      <c r="AE46" s="2" t="s">
        <v>238</v>
      </c>
      <c r="AF46" s="2" t="s">
        <v>753</v>
      </c>
      <c r="AG46" s="2" t="s">
        <v>819</v>
      </c>
      <c r="AH46" s="2" t="s">
        <v>894</v>
      </c>
      <c r="AI46" s="2"/>
      <c r="AJ46" s="2"/>
      <c r="AK46" s="2"/>
      <c r="AL46" s="2" t="s">
        <v>983</v>
      </c>
      <c r="AM46" s="2" t="s">
        <v>152</v>
      </c>
      <c r="AN46" s="2" t="s">
        <v>149</v>
      </c>
      <c r="AO46" s="2" t="s">
        <v>238</v>
      </c>
      <c r="AP46" s="2" t="s">
        <v>1178</v>
      </c>
      <c r="AQ46" s="2" t="s">
        <v>1124</v>
      </c>
      <c r="AR46" s="2"/>
      <c r="AS46" s="2"/>
      <c r="AT46" s="2"/>
      <c r="AU46" s="2"/>
      <c r="AV46" s="2" t="s">
        <v>1300</v>
      </c>
      <c r="AW46" s="2" t="s">
        <v>606</v>
      </c>
      <c r="AX46" s="2" t="s">
        <v>632</v>
      </c>
      <c r="AY46" s="2" t="s">
        <v>1422</v>
      </c>
      <c r="AZ46" s="2" t="s">
        <v>1463</v>
      </c>
      <c r="BA46" s="2"/>
      <c r="BB46" s="2" t="s">
        <v>154</v>
      </c>
      <c r="BC46" s="2"/>
      <c r="BD46" s="2" t="s">
        <v>1560</v>
      </c>
      <c r="BE46" s="2" t="s">
        <v>152</v>
      </c>
      <c r="BF46" s="2" t="s">
        <v>141</v>
      </c>
      <c r="BG46" s="2" t="s">
        <v>1656</v>
      </c>
      <c r="BH46" s="2"/>
      <c r="BI46" s="2"/>
      <c r="BJ46" s="2" t="s">
        <v>1420</v>
      </c>
      <c r="BK46" s="2"/>
      <c r="BL46" s="2"/>
      <c r="BM46" s="2" t="s">
        <v>1890</v>
      </c>
      <c r="BN46" s="2" t="s">
        <v>1913</v>
      </c>
      <c r="BO46" s="2"/>
      <c r="BP46" s="2">
        <v>46</v>
      </c>
    </row>
    <row r="47" spans="1:68" x14ac:dyDescent="0.25">
      <c r="A47">
        <v>330</v>
      </c>
      <c r="B47" t="str">
        <f t="shared" si="1"/>
        <v>Florida,Madison County</v>
      </c>
      <c r="C47" s="16" t="s">
        <v>22</v>
      </c>
      <c r="D47" s="12" t="s">
        <v>149</v>
      </c>
      <c r="E47" s="17" t="s">
        <v>2009</v>
      </c>
      <c r="F47" s="18">
        <v>7</v>
      </c>
      <c r="G47" s="37">
        <v>5</v>
      </c>
      <c r="H47" s="35">
        <v>8</v>
      </c>
      <c r="I47" s="17">
        <v>1</v>
      </c>
      <c r="J47" s="30">
        <v>2</v>
      </c>
      <c r="K47" s="26">
        <v>8</v>
      </c>
      <c r="L47" s="16">
        <f t="shared" si="0"/>
        <v>31</v>
      </c>
      <c r="M47" t="s">
        <v>62</v>
      </c>
      <c r="N47" s="2" t="str">
        <f t="shared" si="2"/>
        <v/>
      </c>
      <c r="O47" s="2">
        <v>46</v>
      </c>
      <c r="Q47" s="2" t="s">
        <v>150</v>
      </c>
      <c r="R47" s="2"/>
      <c r="S47" s="2"/>
      <c r="T47" s="2" t="s">
        <v>247</v>
      </c>
      <c r="U47" s="2" t="s">
        <v>314</v>
      </c>
      <c r="V47" s="2" t="s">
        <v>366</v>
      </c>
      <c r="W47" s="2"/>
      <c r="X47" s="2"/>
      <c r="Y47" s="2" t="s">
        <v>425</v>
      </c>
      <c r="Z47" s="2" t="s">
        <v>475</v>
      </c>
      <c r="AA47" s="2"/>
      <c r="AB47" s="2"/>
      <c r="AC47" s="2" t="s">
        <v>611</v>
      </c>
      <c r="AD47" s="2" t="s">
        <v>659</v>
      </c>
      <c r="AE47" s="2" t="s">
        <v>282</v>
      </c>
      <c r="AF47" s="2" t="s">
        <v>241</v>
      </c>
      <c r="AG47" s="2" t="s">
        <v>493</v>
      </c>
      <c r="AH47" s="2" t="s">
        <v>895</v>
      </c>
      <c r="AI47" s="2"/>
      <c r="AJ47" s="2"/>
      <c r="AK47" s="2"/>
      <c r="AL47" s="2" t="s">
        <v>984</v>
      </c>
      <c r="AM47" s="2" t="s">
        <v>422</v>
      </c>
      <c r="AN47" s="2" t="s">
        <v>151</v>
      </c>
      <c r="AO47" s="2" t="s">
        <v>1125</v>
      </c>
      <c r="AP47" s="2" t="s">
        <v>781</v>
      </c>
      <c r="AQ47" s="2" t="s">
        <v>1207</v>
      </c>
      <c r="AR47" s="2"/>
      <c r="AS47" s="2"/>
      <c r="AT47" s="2"/>
      <c r="AU47" s="2"/>
      <c r="AV47" s="2" t="s">
        <v>1301</v>
      </c>
      <c r="AW47" s="2" t="s">
        <v>1342</v>
      </c>
      <c r="AX47" s="2" t="s">
        <v>1064</v>
      </c>
      <c r="AY47" s="2" t="s">
        <v>245</v>
      </c>
      <c r="AZ47" s="2" t="s">
        <v>508</v>
      </c>
      <c r="BA47" s="2"/>
      <c r="BB47" s="2" t="s">
        <v>155</v>
      </c>
      <c r="BC47" s="2"/>
      <c r="BD47" s="2" t="s">
        <v>923</v>
      </c>
      <c r="BE47" s="2" t="s">
        <v>760</v>
      </c>
      <c r="BF47" s="2" t="s">
        <v>241</v>
      </c>
      <c r="BG47" s="2" t="s">
        <v>1657</v>
      </c>
      <c r="BH47" s="2"/>
      <c r="BI47" s="2"/>
      <c r="BJ47" s="2" t="s">
        <v>1831</v>
      </c>
      <c r="BK47" s="2"/>
      <c r="BL47" s="2"/>
      <c r="BM47" s="2" t="s">
        <v>438</v>
      </c>
      <c r="BN47" s="2" t="s">
        <v>1914</v>
      </c>
      <c r="BO47" s="2"/>
      <c r="BP47" s="2">
        <v>47</v>
      </c>
    </row>
    <row r="48" spans="1:68" x14ac:dyDescent="0.25">
      <c r="A48">
        <v>332</v>
      </c>
      <c r="B48" t="str">
        <f t="shared" si="1"/>
        <v>Florida,Marion County</v>
      </c>
      <c r="C48" s="16" t="s">
        <v>22</v>
      </c>
      <c r="D48" s="12" t="s">
        <v>151</v>
      </c>
      <c r="E48" s="17" t="s">
        <v>1980</v>
      </c>
      <c r="F48" s="48">
        <v>9</v>
      </c>
      <c r="G48" s="19">
        <v>4</v>
      </c>
      <c r="H48" s="20">
        <v>8</v>
      </c>
      <c r="I48" s="40">
        <v>3</v>
      </c>
      <c r="J48" s="55">
        <v>4</v>
      </c>
      <c r="K48" s="26">
        <v>8</v>
      </c>
      <c r="L48" s="16">
        <f t="shared" si="0"/>
        <v>36</v>
      </c>
      <c r="M48" t="s">
        <v>101</v>
      </c>
      <c r="N48" s="2" t="str">
        <f t="shared" si="2"/>
        <v/>
      </c>
      <c r="O48" s="2">
        <v>47</v>
      </c>
      <c r="Q48" s="2" t="s">
        <v>151</v>
      </c>
      <c r="R48" s="2"/>
      <c r="S48" s="2"/>
      <c r="T48" s="2" t="s">
        <v>248</v>
      </c>
      <c r="U48" s="2" t="s">
        <v>315</v>
      </c>
      <c r="V48" s="2" t="s">
        <v>367</v>
      </c>
      <c r="W48" s="2"/>
      <c r="X48" s="2"/>
      <c r="Y48" s="2" t="s">
        <v>426</v>
      </c>
      <c r="Z48" s="2" t="s">
        <v>476</v>
      </c>
      <c r="AA48" s="2"/>
      <c r="AB48" s="2"/>
      <c r="AC48" s="2" t="s">
        <v>612</v>
      </c>
      <c r="AD48" s="2" t="s">
        <v>144</v>
      </c>
      <c r="AE48" s="2" t="s">
        <v>700</v>
      </c>
      <c r="AF48" s="2" t="s">
        <v>754</v>
      </c>
      <c r="AG48" s="2" t="s">
        <v>605</v>
      </c>
      <c r="AH48" s="2" t="s">
        <v>896</v>
      </c>
      <c r="AI48" s="2"/>
      <c r="AJ48" s="2"/>
      <c r="AK48" s="2"/>
      <c r="AL48" s="2" t="s">
        <v>615</v>
      </c>
      <c r="AM48" s="2" t="s">
        <v>1042</v>
      </c>
      <c r="AN48" s="2" t="s">
        <v>152</v>
      </c>
      <c r="AO48" s="2" t="s">
        <v>977</v>
      </c>
      <c r="AP48" s="2" t="s">
        <v>1179</v>
      </c>
      <c r="AQ48" s="2" t="s">
        <v>238</v>
      </c>
      <c r="AR48" s="2"/>
      <c r="AS48" s="2"/>
      <c r="AT48" s="2"/>
      <c r="AU48" s="2"/>
      <c r="AV48" s="2" t="s">
        <v>1302</v>
      </c>
      <c r="AW48" s="2" t="s">
        <v>1343</v>
      </c>
      <c r="AX48" s="2" t="s">
        <v>1400</v>
      </c>
      <c r="AY48" s="2" t="s">
        <v>1423</v>
      </c>
      <c r="AZ48" s="2" t="s">
        <v>1464</v>
      </c>
      <c r="BA48" s="2"/>
      <c r="BB48" s="2" t="s">
        <v>1523</v>
      </c>
      <c r="BC48" s="2"/>
      <c r="BD48" s="2"/>
      <c r="BE48" s="2" t="s">
        <v>1585</v>
      </c>
      <c r="BF48" s="2" t="s">
        <v>613</v>
      </c>
      <c r="BG48" s="2" t="s">
        <v>737</v>
      </c>
      <c r="BH48" s="2"/>
      <c r="BI48" s="2"/>
      <c r="BJ48" s="2" t="s">
        <v>1832</v>
      </c>
      <c r="BK48" s="2"/>
      <c r="BL48" s="2"/>
      <c r="BM48" s="2" t="s">
        <v>1891</v>
      </c>
      <c r="BN48" s="2" t="s">
        <v>1915</v>
      </c>
      <c r="BO48" s="2"/>
      <c r="BP48" s="2">
        <v>48</v>
      </c>
    </row>
    <row r="49" spans="1:68" x14ac:dyDescent="0.25">
      <c r="A49">
        <v>333</v>
      </c>
      <c r="B49" t="str">
        <f t="shared" si="1"/>
        <v>Florida,Martin County</v>
      </c>
      <c r="C49" s="16" t="s">
        <v>22</v>
      </c>
      <c r="D49" s="12" t="s">
        <v>422</v>
      </c>
      <c r="E49" s="17" t="s">
        <v>2049</v>
      </c>
      <c r="F49" s="34">
        <v>4</v>
      </c>
      <c r="G49" s="23">
        <v>6</v>
      </c>
      <c r="H49" s="17">
        <v>1</v>
      </c>
      <c r="I49" s="25">
        <v>4</v>
      </c>
      <c r="J49" s="50">
        <v>3</v>
      </c>
      <c r="K49" s="26">
        <v>8</v>
      </c>
      <c r="L49" s="16">
        <f t="shared" si="0"/>
        <v>26</v>
      </c>
      <c r="M49" s="420" t="s">
        <v>5066</v>
      </c>
      <c r="N49" s="2" t="str">
        <f t="shared" si="2"/>
        <v/>
      </c>
      <c r="O49" s="2">
        <v>48</v>
      </c>
      <c r="Q49" s="2" t="s">
        <v>152</v>
      </c>
      <c r="R49" s="2"/>
      <c r="S49" s="2"/>
      <c r="T49" s="2" t="s">
        <v>154</v>
      </c>
      <c r="U49" s="2" t="s">
        <v>316</v>
      </c>
      <c r="V49" s="2" t="s">
        <v>368</v>
      </c>
      <c r="W49" s="2"/>
      <c r="X49" s="2"/>
      <c r="Y49" s="2" t="s">
        <v>299</v>
      </c>
      <c r="Z49" s="2" t="s">
        <v>345</v>
      </c>
      <c r="AA49" s="2"/>
      <c r="AB49" s="2"/>
      <c r="AC49" s="2" t="s">
        <v>613</v>
      </c>
      <c r="AD49" s="2" t="s">
        <v>149</v>
      </c>
      <c r="AE49" s="2" t="s">
        <v>701</v>
      </c>
      <c r="AF49" s="2" t="s">
        <v>755</v>
      </c>
      <c r="AG49" s="2" t="s">
        <v>820</v>
      </c>
      <c r="AH49" s="2" t="s">
        <v>897</v>
      </c>
      <c r="AI49" s="2"/>
      <c r="AJ49" s="2"/>
      <c r="AK49" s="2"/>
      <c r="AL49" s="2" t="s">
        <v>985</v>
      </c>
      <c r="AM49" s="2" t="s">
        <v>1043</v>
      </c>
      <c r="AN49" s="2" t="s">
        <v>154</v>
      </c>
      <c r="AO49" s="2" t="s">
        <v>140</v>
      </c>
      <c r="AP49" s="2" t="s">
        <v>1180</v>
      </c>
      <c r="AQ49" s="2" t="s">
        <v>141</v>
      </c>
      <c r="AR49" s="2"/>
      <c r="AS49" s="2"/>
      <c r="AT49" s="2"/>
      <c r="AU49" s="2"/>
      <c r="AV49" s="2" t="s">
        <v>1303</v>
      </c>
      <c r="AW49" s="2" t="s">
        <v>1344</v>
      </c>
      <c r="AX49" s="2" t="s">
        <v>1401</v>
      </c>
      <c r="AY49" s="2" t="s">
        <v>706</v>
      </c>
      <c r="AZ49" s="2" t="s">
        <v>152</v>
      </c>
      <c r="BA49" s="2"/>
      <c r="BB49" s="2" t="s">
        <v>1353</v>
      </c>
      <c r="BC49" s="2"/>
      <c r="BD49" s="2"/>
      <c r="BE49" s="2" t="s">
        <v>1586</v>
      </c>
      <c r="BF49" s="2" t="s">
        <v>287</v>
      </c>
      <c r="BG49" s="2" t="s">
        <v>1658</v>
      </c>
      <c r="BH49" s="2"/>
      <c r="BI49" s="2"/>
      <c r="BJ49" s="2" t="s">
        <v>1833</v>
      </c>
      <c r="BK49" s="2"/>
      <c r="BL49" s="2"/>
      <c r="BM49" s="2" t="s">
        <v>1768</v>
      </c>
      <c r="BN49" s="2" t="s">
        <v>517</v>
      </c>
      <c r="BO49" s="2"/>
      <c r="BP49" s="2">
        <v>49</v>
      </c>
    </row>
    <row r="50" spans="1:68" x14ac:dyDescent="0.25">
      <c r="A50">
        <v>334</v>
      </c>
      <c r="B50" t="str">
        <f t="shared" si="1"/>
        <v>Florida,Miami-Dade County</v>
      </c>
      <c r="C50" s="16" t="s">
        <v>22</v>
      </c>
      <c r="D50" s="12" t="s">
        <v>423</v>
      </c>
      <c r="E50" s="17" t="s">
        <v>1981</v>
      </c>
      <c r="F50" s="34">
        <v>4</v>
      </c>
      <c r="G50" s="37">
        <v>5</v>
      </c>
      <c r="H50" s="35">
        <v>8</v>
      </c>
      <c r="I50" s="25">
        <v>4</v>
      </c>
      <c r="J50" s="47">
        <v>6</v>
      </c>
      <c r="K50" s="26">
        <v>8</v>
      </c>
      <c r="L50" s="16">
        <f t="shared" si="0"/>
        <v>35</v>
      </c>
      <c r="M50" t="s">
        <v>102</v>
      </c>
      <c r="N50" s="2" t="str">
        <f t="shared" si="2"/>
        <v/>
      </c>
      <c r="O50" s="2">
        <v>49</v>
      </c>
      <c r="Q50" s="2" t="s">
        <v>153</v>
      </c>
      <c r="R50" s="2"/>
      <c r="S50" s="2"/>
      <c r="T50" s="2" t="s">
        <v>155</v>
      </c>
      <c r="U50" s="2" t="s">
        <v>317</v>
      </c>
      <c r="V50" s="2" t="s">
        <v>252</v>
      </c>
      <c r="W50" s="2"/>
      <c r="X50" s="2"/>
      <c r="Y50" s="2" t="s">
        <v>427</v>
      </c>
      <c r="Z50" s="2" t="s">
        <v>477</v>
      </c>
      <c r="AA50" s="2"/>
      <c r="AB50" s="2"/>
      <c r="AC50" s="2" t="s">
        <v>287</v>
      </c>
      <c r="AD50" s="2" t="s">
        <v>151</v>
      </c>
      <c r="AE50" s="2" t="s">
        <v>140</v>
      </c>
      <c r="AF50" s="2" t="s">
        <v>356</v>
      </c>
      <c r="AG50" s="2" t="s">
        <v>652</v>
      </c>
      <c r="AH50" s="2" t="s">
        <v>898</v>
      </c>
      <c r="AI50" s="2"/>
      <c r="AJ50" s="2"/>
      <c r="AK50" s="2"/>
      <c r="AL50" s="2" t="s">
        <v>986</v>
      </c>
      <c r="AM50" s="2" t="s">
        <v>1044</v>
      </c>
      <c r="AN50" s="2" t="s">
        <v>155</v>
      </c>
      <c r="AO50" s="2" t="s">
        <v>499</v>
      </c>
      <c r="AP50" s="2" t="s">
        <v>1181</v>
      </c>
      <c r="AQ50" s="2" t="s">
        <v>241</v>
      </c>
      <c r="AR50" s="2"/>
      <c r="AS50" s="2"/>
      <c r="AT50" s="2"/>
      <c r="AU50" s="2"/>
      <c r="AV50" s="2" t="s">
        <v>631</v>
      </c>
      <c r="AW50" s="2" t="s">
        <v>1345</v>
      </c>
      <c r="AX50" s="2" t="s">
        <v>1402</v>
      </c>
      <c r="AY50" s="2" t="s">
        <v>149</v>
      </c>
      <c r="AZ50" s="2" t="s">
        <v>1465</v>
      </c>
      <c r="BA50" s="2"/>
      <c r="BB50" s="2" t="s">
        <v>1524</v>
      </c>
      <c r="BC50" s="2"/>
      <c r="BD50" s="2"/>
      <c r="BE50" s="2" t="s">
        <v>1587</v>
      </c>
      <c r="BF50" s="2" t="s">
        <v>143</v>
      </c>
      <c r="BG50" s="2" t="s">
        <v>1659</v>
      </c>
      <c r="BH50" s="2"/>
      <c r="BI50" s="2"/>
      <c r="BJ50" s="2" t="s">
        <v>1834</v>
      </c>
      <c r="BK50" s="2"/>
      <c r="BL50" s="2"/>
      <c r="BM50" s="2" t="s">
        <v>1769</v>
      </c>
      <c r="BN50" s="2" t="s">
        <v>254</v>
      </c>
      <c r="BO50" s="2"/>
      <c r="BP50" s="2">
        <v>50</v>
      </c>
    </row>
    <row r="51" spans="1:68" x14ac:dyDescent="0.25">
      <c r="A51">
        <v>335</v>
      </c>
      <c r="B51" t="str">
        <f t="shared" si="1"/>
        <v>Florida,Monroe County</v>
      </c>
      <c r="C51" s="16" t="s">
        <v>22</v>
      </c>
      <c r="D51" s="12" t="s">
        <v>154</v>
      </c>
      <c r="E51" s="17" t="s">
        <v>2037</v>
      </c>
      <c r="F51" s="34">
        <v>4</v>
      </c>
      <c r="G51" s="37">
        <v>5</v>
      </c>
      <c r="H51" s="17">
        <v>1</v>
      </c>
      <c r="I51" s="56">
        <v>7</v>
      </c>
      <c r="J51" s="55">
        <v>4</v>
      </c>
      <c r="K51" s="26">
        <v>8</v>
      </c>
      <c r="L51" s="16">
        <f t="shared" si="0"/>
        <v>29</v>
      </c>
      <c r="M51" t="s">
        <v>103</v>
      </c>
      <c r="N51" s="2" t="str">
        <f t="shared" si="2"/>
        <v/>
      </c>
      <c r="O51" s="2">
        <v>50</v>
      </c>
      <c r="Q51" s="2" t="s">
        <v>154</v>
      </c>
      <c r="R51" s="2"/>
      <c r="S51" s="2"/>
      <c r="T51" s="2" t="s">
        <v>249</v>
      </c>
      <c r="U51" s="2" t="s">
        <v>318</v>
      </c>
      <c r="V51" s="2" t="s">
        <v>369</v>
      </c>
      <c r="W51" s="2"/>
      <c r="X51" s="2"/>
      <c r="Y51" s="2" t="s">
        <v>428</v>
      </c>
      <c r="Z51" s="2" t="s">
        <v>478</v>
      </c>
      <c r="AA51" s="2"/>
      <c r="AB51" s="2"/>
      <c r="AC51" s="2" t="s">
        <v>614</v>
      </c>
      <c r="AD51" s="2" t="s">
        <v>152</v>
      </c>
      <c r="AE51" s="2" t="s">
        <v>499</v>
      </c>
      <c r="AF51" s="2" t="s">
        <v>756</v>
      </c>
      <c r="AG51" s="2" t="s">
        <v>496</v>
      </c>
      <c r="AH51" s="2" t="s">
        <v>899</v>
      </c>
      <c r="AI51" s="2"/>
      <c r="AJ51" s="2"/>
      <c r="AK51" s="2"/>
      <c r="AL51" s="2" t="s">
        <v>987</v>
      </c>
      <c r="AM51" s="2" t="s">
        <v>1045</v>
      </c>
      <c r="AN51" s="2" t="s">
        <v>1092</v>
      </c>
      <c r="AO51" s="2" t="s">
        <v>141</v>
      </c>
      <c r="AP51" s="2" t="s">
        <v>585</v>
      </c>
      <c r="AQ51" s="2" t="s">
        <v>1208</v>
      </c>
      <c r="AR51" s="2"/>
      <c r="AS51" s="2"/>
      <c r="AT51" s="2"/>
      <c r="AU51" s="2"/>
      <c r="AV51" s="2" t="s">
        <v>1304</v>
      </c>
      <c r="AW51" s="2" t="s">
        <v>140</v>
      </c>
      <c r="AX51" s="2" t="s">
        <v>1403</v>
      </c>
      <c r="AY51" s="2" t="s">
        <v>1424</v>
      </c>
      <c r="AZ51" s="2" t="s">
        <v>511</v>
      </c>
      <c r="BA51" s="2"/>
      <c r="BB51" s="2" t="s">
        <v>157</v>
      </c>
      <c r="BC51" s="2"/>
      <c r="BD51" s="2"/>
      <c r="BE51" s="2" t="s">
        <v>1588</v>
      </c>
      <c r="BF51" s="2" t="s">
        <v>144</v>
      </c>
      <c r="BG51" s="2" t="s">
        <v>1660</v>
      </c>
      <c r="BH51" s="2"/>
      <c r="BI51" s="2"/>
      <c r="BJ51" s="2" t="s">
        <v>1835</v>
      </c>
      <c r="BK51" s="2"/>
      <c r="BL51" s="2"/>
      <c r="BM51" s="2" t="s">
        <v>543</v>
      </c>
      <c r="BN51" s="2" t="s">
        <v>1430</v>
      </c>
      <c r="BO51" s="2"/>
      <c r="BP51" s="2">
        <v>51</v>
      </c>
    </row>
    <row r="52" spans="1:68" x14ac:dyDescent="0.25">
      <c r="A52">
        <v>336</v>
      </c>
      <c r="B52" t="str">
        <f t="shared" si="1"/>
        <v>Florida,Nassau County</v>
      </c>
      <c r="C52" s="16" t="s">
        <v>22</v>
      </c>
      <c r="D52" s="12" t="s">
        <v>424</v>
      </c>
      <c r="E52" s="17" t="s">
        <v>2043</v>
      </c>
      <c r="F52" s="22">
        <v>6</v>
      </c>
      <c r="G52" s="23">
        <v>6</v>
      </c>
      <c r="H52" s="17">
        <v>1</v>
      </c>
      <c r="I52" s="25">
        <v>4</v>
      </c>
      <c r="J52" s="50">
        <v>3</v>
      </c>
      <c r="K52" s="26">
        <v>8</v>
      </c>
      <c r="L52" s="16">
        <f t="shared" si="0"/>
        <v>28</v>
      </c>
      <c r="M52" t="s">
        <v>104</v>
      </c>
      <c r="N52" s="2" t="str">
        <f t="shared" si="2"/>
        <v/>
      </c>
      <c r="O52" s="2">
        <v>51</v>
      </c>
      <c r="Q52" s="2" t="s">
        <v>155</v>
      </c>
      <c r="R52" s="2"/>
      <c r="S52" s="2"/>
      <c r="T52" s="2" t="s">
        <v>250</v>
      </c>
      <c r="U52" s="2" t="s">
        <v>319</v>
      </c>
      <c r="V52" s="2" t="s">
        <v>370</v>
      </c>
      <c r="W52" s="2"/>
      <c r="X52" s="2"/>
      <c r="Y52" s="2" t="s">
        <v>429</v>
      </c>
      <c r="Z52" s="2" t="s">
        <v>479</v>
      </c>
      <c r="AA52" s="2"/>
      <c r="AB52" s="2"/>
      <c r="AC52" s="2" t="s">
        <v>144</v>
      </c>
      <c r="AD52" s="2" t="s">
        <v>422</v>
      </c>
      <c r="AE52" s="2" t="s">
        <v>141</v>
      </c>
      <c r="AF52" s="2" t="s">
        <v>757</v>
      </c>
      <c r="AG52" s="2" t="s">
        <v>606</v>
      </c>
      <c r="AH52" s="2" t="s">
        <v>900</v>
      </c>
      <c r="AI52" s="2"/>
      <c r="AJ52" s="2"/>
      <c r="AK52" s="2"/>
      <c r="AL52" s="2" t="s">
        <v>988</v>
      </c>
      <c r="AM52" s="2" t="s">
        <v>511</v>
      </c>
      <c r="AN52" s="2" t="s">
        <v>250</v>
      </c>
      <c r="AO52" s="2" t="s">
        <v>241</v>
      </c>
      <c r="AP52" s="2" t="s">
        <v>1182</v>
      </c>
      <c r="AQ52" s="2" t="s">
        <v>1209</v>
      </c>
      <c r="AR52" s="2"/>
      <c r="AS52" s="2"/>
      <c r="AT52" s="2"/>
      <c r="AU52" s="2"/>
      <c r="AV52" s="2" t="s">
        <v>672</v>
      </c>
      <c r="AW52" s="2" t="s">
        <v>1346</v>
      </c>
      <c r="AX52" s="2" t="s">
        <v>1404</v>
      </c>
      <c r="AY52" s="2" t="s">
        <v>151</v>
      </c>
      <c r="AZ52" s="2" t="s">
        <v>1466</v>
      </c>
      <c r="BA52" s="2"/>
      <c r="BB52" s="2" t="s">
        <v>1525</v>
      </c>
      <c r="BC52" s="2"/>
      <c r="BD52" s="2"/>
      <c r="BE52" s="2" t="s">
        <v>1051</v>
      </c>
      <c r="BF52" s="2" t="s">
        <v>577</v>
      </c>
      <c r="BG52" s="2" t="s">
        <v>1661</v>
      </c>
      <c r="BH52" s="2"/>
      <c r="BI52" s="2"/>
      <c r="BJ52" s="2" t="s">
        <v>1212</v>
      </c>
      <c r="BK52" s="2"/>
      <c r="BL52" s="2"/>
      <c r="BM52" s="2" t="s">
        <v>544</v>
      </c>
      <c r="BN52" s="2" t="s">
        <v>1916</v>
      </c>
      <c r="BO52" s="2"/>
      <c r="BP52" s="2">
        <v>52</v>
      </c>
    </row>
    <row r="53" spans="1:68" x14ac:dyDescent="0.25">
      <c r="A53">
        <v>338</v>
      </c>
      <c r="B53" t="str">
        <f t="shared" si="1"/>
        <v>Florida,Okeechobee County</v>
      </c>
      <c r="C53" s="16" t="s">
        <v>22</v>
      </c>
      <c r="D53" s="12" t="s">
        <v>426</v>
      </c>
      <c r="E53" s="17" t="s">
        <v>2051</v>
      </c>
      <c r="F53" s="48">
        <v>9</v>
      </c>
      <c r="G53" s="27">
        <v>2</v>
      </c>
      <c r="H53" s="17">
        <v>1</v>
      </c>
      <c r="I53" s="17">
        <v>1</v>
      </c>
      <c r="J53" s="50">
        <v>3</v>
      </c>
      <c r="K53" s="26">
        <v>8</v>
      </c>
      <c r="L53" s="16">
        <f t="shared" si="0"/>
        <v>24</v>
      </c>
      <c r="N53" s="2" t="str">
        <f t="shared" si="2"/>
        <v/>
      </c>
      <c r="O53" s="2">
        <v>52</v>
      </c>
      <c r="Q53" s="2" t="s">
        <v>156</v>
      </c>
      <c r="R53" s="2"/>
      <c r="S53" s="2"/>
      <c r="T53" s="2" t="s">
        <v>251</v>
      </c>
      <c r="U53" s="2" t="s">
        <v>320</v>
      </c>
      <c r="V53" s="2" t="s">
        <v>371</v>
      </c>
      <c r="W53" s="2"/>
      <c r="X53" s="2"/>
      <c r="Y53" s="2" t="s">
        <v>430</v>
      </c>
      <c r="Z53" s="2" t="s">
        <v>347</v>
      </c>
      <c r="AA53" s="2"/>
      <c r="AB53" s="2"/>
      <c r="AC53" s="2" t="s">
        <v>145</v>
      </c>
      <c r="AD53" s="2" t="s">
        <v>660</v>
      </c>
      <c r="AE53" s="2" t="s">
        <v>241</v>
      </c>
      <c r="AF53" s="2" t="s">
        <v>758</v>
      </c>
      <c r="AG53" s="2" t="s">
        <v>138</v>
      </c>
      <c r="AH53" s="2" t="s">
        <v>901</v>
      </c>
      <c r="AI53" s="2"/>
      <c r="AJ53" s="2"/>
      <c r="AK53" s="2"/>
      <c r="AL53" s="2" t="s">
        <v>989</v>
      </c>
      <c r="AM53" s="2" t="s">
        <v>1046</v>
      </c>
      <c r="AN53" s="2" t="s">
        <v>1093</v>
      </c>
      <c r="AO53" s="2" t="s">
        <v>613</v>
      </c>
      <c r="AP53" s="2" t="s">
        <v>1183</v>
      </c>
      <c r="AQ53" s="2" t="s">
        <v>1210</v>
      </c>
      <c r="AR53" s="2"/>
      <c r="AS53" s="2"/>
      <c r="AT53" s="2"/>
      <c r="AU53" s="2"/>
      <c r="AV53" s="2" t="s">
        <v>950</v>
      </c>
      <c r="AW53" s="2" t="s">
        <v>502</v>
      </c>
      <c r="AX53" s="2" t="s">
        <v>681</v>
      </c>
      <c r="AY53" s="2" t="s">
        <v>1425</v>
      </c>
      <c r="AZ53" s="2" t="s">
        <v>661</v>
      </c>
      <c r="BA53" s="2"/>
      <c r="BB53" s="2" t="s">
        <v>159</v>
      </c>
      <c r="BC53" s="2"/>
      <c r="BD53" s="2"/>
      <c r="BE53" s="2" t="s">
        <v>1219</v>
      </c>
      <c r="BF53" s="2" t="s">
        <v>243</v>
      </c>
      <c r="BG53" s="2" t="s">
        <v>1662</v>
      </c>
      <c r="BH53" s="2"/>
      <c r="BI53" s="2"/>
      <c r="BJ53" s="2" t="s">
        <v>145</v>
      </c>
      <c r="BK53" s="2"/>
      <c r="BL53" s="2"/>
      <c r="BM53" s="2" t="s">
        <v>1892</v>
      </c>
      <c r="BN53" s="2" t="s">
        <v>1917</v>
      </c>
      <c r="BO53" s="2"/>
      <c r="BP53" s="2">
        <v>53</v>
      </c>
    </row>
    <row r="54" spans="1:68" x14ac:dyDescent="0.25">
      <c r="A54">
        <v>340</v>
      </c>
      <c r="B54" t="str">
        <f t="shared" si="1"/>
        <v>Florida,Osceola County</v>
      </c>
      <c r="C54" s="16" t="s">
        <v>22</v>
      </c>
      <c r="D54" s="12" t="s">
        <v>427</v>
      </c>
      <c r="E54" s="17" t="s">
        <v>2059</v>
      </c>
      <c r="F54" s="22">
        <v>6</v>
      </c>
      <c r="G54" s="27">
        <v>2</v>
      </c>
      <c r="H54" s="17">
        <v>1</v>
      </c>
      <c r="I54" s="17">
        <v>1</v>
      </c>
      <c r="J54" s="50">
        <v>3</v>
      </c>
      <c r="K54" s="26">
        <v>8</v>
      </c>
      <c r="L54" s="16">
        <f t="shared" si="0"/>
        <v>21</v>
      </c>
      <c r="N54" s="2" t="str">
        <f t="shared" si="2"/>
        <v/>
      </c>
      <c r="O54" s="2">
        <v>53</v>
      </c>
      <c r="Q54" s="2" t="s">
        <v>157</v>
      </c>
      <c r="R54" s="2"/>
      <c r="S54" s="2"/>
      <c r="T54" s="2" t="s">
        <v>157</v>
      </c>
      <c r="U54" s="2" t="s">
        <v>321</v>
      </c>
      <c r="V54" s="2" t="s">
        <v>372</v>
      </c>
      <c r="W54" s="2"/>
      <c r="X54" s="2"/>
      <c r="Y54" s="2" t="s">
        <v>254</v>
      </c>
      <c r="Z54" s="2" t="s">
        <v>480</v>
      </c>
      <c r="AA54" s="2"/>
      <c r="AB54" s="2"/>
      <c r="AC54" s="2" t="s">
        <v>615</v>
      </c>
      <c r="AD54" s="2" t="s">
        <v>154</v>
      </c>
      <c r="AE54" s="2" t="s">
        <v>502</v>
      </c>
      <c r="AF54" s="2" t="s">
        <v>243</v>
      </c>
      <c r="AG54" s="2" t="s">
        <v>821</v>
      </c>
      <c r="AH54" s="2" t="s">
        <v>902</v>
      </c>
      <c r="AI54" s="2"/>
      <c r="AJ54" s="2"/>
      <c r="AK54" s="2"/>
      <c r="AL54" s="2" t="s">
        <v>620</v>
      </c>
      <c r="AM54" s="2" t="s">
        <v>1047</v>
      </c>
      <c r="AN54" s="2" t="s">
        <v>1094</v>
      </c>
      <c r="AO54" s="2" t="s">
        <v>1126</v>
      </c>
      <c r="AP54" s="2" t="s">
        <v>587</v>
      </c>
      <c r="AQ54" s="2" t="s">
        <v>1211</v>
      </c>
      <c r="AR54" s="2"/>
      <c r="AS54" s="2"/>
      <c r="AT54" s="2"/>
      <c r="AU54" s="2"/>
      <c r="AV54" s="2" t="s">
        <v>673</v>
      </c>
      <c r="AW54" s="2" t="s">
        <v>145</v>
      </c>
      <c r="AX54" s="2" t="s">
        <v>1405</v>
      </c>
      <c r="AY54" s="2" t="s">
        <v>1426</v>
      </c>
      <c r="AZ54" s="2" t="s">
        <v>1467</v>
      </c>
      <c r="BA54" s="2"/>
      <c r="BB54" s="2" t="s">
        <v>1526</v>
      </c>
      <c r="BC54" s="2"/>
      <c r="BD54" s="2"/>
      <c r="BE54" s="2" t="s">
        <v>1526</v>
      </c>
      <c r="BF54" s="2" t="s">
        <v>1611</v>
      </c>
      <c r="BG54" s="2" t="s">
        <v>1602</v>
      </c>
      <c r="BH54" s="2"/>
      <c r="BI54" s="2"/>
      <c r="BJ54" s="2" t="s">
        <v>1836</v>
      </c>
      <c r="BK54" s="2"/>
      <c r="BL54" s="2"/>
      <c r="BM54" s="2" t="s">
        <v>1893</v>
      </c>
      <c r="BN54" s="2" t="s">
        <v>628</v>
      </c>
      <c r="BO54" s="2"/>
      <c r="BP54" s="2">
        <v>54</v>
      </c>
    </row>
    <row r="55" spans="1:68" x14ac:dyDescent="0.25">
      <c r="A55">
        <v>341</v>
      </c>
      <c r="B55" t="str">
        <f t="shared" si="1"/>
        <v>Florida,Palm Beach County</v>
      </c>
      <c r="C55" s="16" t="s">
        <v>22</v>
      </c>
      <c r="D55" s="12" t="s">
        <v>428</v>
      </c>
      <c r="E55" s="17" t="s">
        <v>1982</v>
      </c>
      <c r="F55" s="34">
        <v>4</v>
      </c>
      <c r="G55" s="19">
        <v>4</v>
      </c>
      <c r="H55" s="20">
        <v>8</v>
      </c>
      <c r="I55" s="25">
        <v>4</v>
      </c>
      <c r="J55" s="47">
        <v>6</v>
      </c>
      <c r="K55" s="26">
        <v>8</v>
      </c>
      <c r="L55" s="16">
        <f t="shared" si="0"/>
        <v>34</v>
      </c>
      <c r="N55" s="2" t="str">
        <f t="shared" si="2"/>
        <v/>
      </c>
      <c r="O55" s="2">
        <v>54</v>
      </c>
      <c r="Q55" s="2" t="s">
        <v>158</v>
      </c>
      <c r="R55" s="2"/>
      <c r="S55" s="2"/>
      <c r="T55" s="2" t="s">
        <v>252</v>
      </c>
      <c r="U55" s="2" t="s">
        <v>322</v>
      </c>
      <c r="V55" s="2" t="s">
        <v>373</v>
      </c>
      <c r="W55" s="2"/>
      <c r="X55" s="2"/>
      <c r="Y55" s="2" t="s">
        <v>431</v>
      </c>
      <c r="Z55" s="2" t="s">
        <v>481</v>
      </c>
      <c r="AA55" s="2"/>
      <c r="AB55" s="2"/>
      <c r="AC55" s="2" t="s">
        <v>245</v>
      </c>
      <c r="AD55" s="2" t="s">
        <v>155</v>
      </c>
      <c r="AE55" s="2" t="s">
        <v>702</v>
      </c>
      <c r="AF55" s="2" t="s">
        <v>704</v>
      </c>
      <c r="AG55" s="2" t="s">
        <v>822</v>
      </c>
      <c r="AH55" s="2" t="s">
        <v>903</v>
      </c>
      <c r="AI55" s="2"/>
      <c r="AJ55" s="2"/>
      <c r="AK55" s="2"/>
      <c r="AL55" s="2" t="s">
        <v>990</v>
      </c>
      <c r="AM55" s="2" t="s">
        <v>1048</v>
      </c>
      <c r="AN55" s="2" t="s">
        <v>1095</v>
      </c>
      <c r="AO55" s="2" t="s">
        <v>242</v>
      </c>
      <c r="AP55" s="2" t="s">
        <v>1184</v>
      </c>
      <c r="AQ55" s="2" t="s">
        <v>613</v>
      </c>
      <c r="AR55" s="2"/>
      <c r="AS55" s="2"/>
      <c r="AT55" s="2"/>
      <c r="AU55" s="2"/>
      <c r="AV55" s="2" t="s">
        <v>1305</v>
      </c>
      <c r="AW55" s="2" t="s">
        <v>1347</v>
      </c>
      <c r="AX55" s="2"/>
      <c r="AY55" s="2" t="s">
        <v>623</v>
      </c>
      <c r="AZ55" s="2" t="s">
        <v>1468</v>
      </c>
      <c r="BA55" s="2"/>
      <c r="BB55" s="2" t="s">
        <v>1527</v>
      </c>
      <c r="BC55" s="2"/>
      <c r="BD55" s="2"/>
      <c r="BE55" s="2" t="s">
        <v>1589</v>
      </c>
      <c r="BF55" s="2" t="s">
        <v>1612</v>
      </c>
      <c r="BG55" s="2" t="s">
        <v>1663</v>
      </c>
      <c r="BH55" s="2"/>
      <c r="BI55" s="2"/>
      <c r="BJ55" s="2" t="s">
        <v>705</v>
      </c>
      <c r="BK55" s="2"/>
      <c r="BL55" s="2"/>
      <c r="BM55" s="2" t="s">
        <v>1439</v>
      </c>
      <c r="BN55" s="2" t="s">
        <v>1058</v>
      </c>
      <c r="BO55" s="2"/>
      <c r="BP55" s="2">
        <v>55</v>
      </c>
    </row>
    <row r="56" spans="1:68" x14ac:dyDescent="0.25">
      <c r="A56">
        <v>346</v>
      </c>
      <c r="B56" t="str">
        <f t="shared" si="1"/>
        <v>Florida,St Johns County</v>
      </c>
      <c r="C56" s="16" t="s">
        <v>22</v>
      </c>
      <c r="D56" s="12" t="s">
        <v>432</v>
      </c>
      <c r="E56" s="17" t="s">
        <v>1985</v>
      </c>
      <c r="F56" s="22">
        <v>6</v>
      </c>
      <c r="G56" s="23">
        <v>6</v>
      </c>
      <c r="H56" s="20">
        <v>8</v>
      </c>
      <c r="I56" s="25">
        <v>4</v>
      </c>
      <c r="J56" s="30">
        <v>2</v>
      </c>
      <c r="K56" s="26">
        <v>8</v>
      </c>
      <c r="L56" s="16">
        <f t="shared" si="0"/>
        <v>34</v>
      </c>
      <c r="N56" s="2" t="str">
        <f t="shared" si="2"/>
        <v/>
      </c>
      <c r="O56" s="2">
        <v>55</v>
      </c>
      <c r="Q56" s="2" t="s">
        <v>159</v>
      </c>
      <c r="R56" s="2"/>
      <c r="S56" s="2"/>
      <c r="T56" s="2" t="s">
        <v>159</v>
      </c>
      <c r="U56" s="2" t="s">
        <v>323</v>
      </c>
      <c r="V56" s="2" t="s">
        <v>374</v>
      </c>
      <c r="W56" s="2"/>
      <c r="X56" s="2"/>
      <c r="Y56" s="2" t="s">
        <v>432</v>
      </c>
      <c r="Z56" s="2" t="s">
        <v>482</v>
      </c>
      <c r="AA56" s="2"/>
      <c r="AB56" s="2"/>
      <c r="AC56" s="2" t="s">
        <v>616</v>
      </c>
      <c r="AD56" s="2" t="s">
        <v>156</v>
      </c>
      <c r="AE56" s="2" t="s">
        <v>703</v>
      </c>
      <c r="AF56" s="2" t="s">
        <v>245</v>
      </c>
      <c r="AG56" s="2" t="s">
        <v>140</v>
      </c>
      <c r="AH56" s="2" t="s">
        <v>904</v>
      </c>
      <c r="AI56" s="2"/>
      <c r="AJ56" s="2"/>
      <c r="AK56" s="2"/>
      <c r="AL56" s="2" t="s">
        <v>991</v>
      </c>
      <c r="AM56" s="2" t="s">
        <v>1049</v>
      </c>
      <c r="AN56" s="2" t="s">
        <v>1096</v>
      </c>
      <c r="AO56" s="2" t="s">
        <v>144</v>
      </c>
      <c r="AP56" s="2" t="s">
        <v>1185</v>
      </c>
      <c r="AQ56" s="2" t="s">
        <v>1212</v>
      </c>
      <c r="AR56" s="2"/>
      <c r="AS56" s="2"/>
      <c r="AT56" s="2"/>
      <c r="AU56" s="2"/>
      <c r="AV56" s="2" t="s">
        <v>1306</v>
      </c>
      <c r="AW56" s="2" t="s">
        <v>243</v>
      </c>
      <c r="AX56" s="2"/>
      <c r="AY56" s="2" t="s">
        <v>660</v>
      </c>
      <c r="AZ56" s="2" t="s">
        <v>1469</v>
      </c>
      <c r="BA56" s="2"/>
      <c r="BB56" s="2" t="s">
        <v>1528</v>
      </c>
      <c r="BC56" s="2"/>
      <c r="BD56" s="2"/>
      <c r="BE56" s="2" t="s">
        <v>1590</v>
      </c>
      <c r="BF56" s="2" t="s">
        <v>1613</v>
      </c>
      <c r="BG56" s="2" t="s">
        <v>1664</v>
      </c>
      <c r="BH56" s="2"/>
      <c r="BI56" s="2"/>
      <c r="BJ56" s="2" t="s">
        <v>1837</v>
      </c>
      <c r="BK56" s="2"/>
      <c r="BL56" s="2"/>
      <c r="BM56" s="2" t="s">
        <v>1309</v>
      </c>
      <c r="BN56" s="2" t="s">
        <v>1747</v>
      </c>
      <c r="BO56" s="2"/>
      <c r="BP56" s="2">
        <v>56</v>
      </c>
    </row>
    <row r="57" spans="1:68" x14ac:dyDescent="0.25">
      <c r="A57">
        <v>347</v>
      </c>
      <c r="B57" t="str">
        <f t="shared" si="1"/>
        <v>Florida,St Lucie County</v>
      </c>
      <c r="C57" s="16" t="s">
        <v>22</v>
      </c>
      <c r="D57" s="12" t="s">
        <v>433</v>
      </c>
      <c r="E57" s="17" t="s">
        <v>2052</v>
      </c>
      <c r="F57" s="34">
        <v>4</v>
      </c>
      <c r="G57" s="37">
        <v>5</v>
      </c>
      <c r="H57" s="17">
        <v>1</v>
      </c>
      <c r="I57" s="25">
        <v>4</v>
      </c>
      <c r="J57" s="30">
        <v>2</v>
      </c>
      <c r="K57" s="26">
        <v>8</v>
      </c>
      <c r="L57" s="16">
        <f t="shared" si="0"/>
        <v>24</v>
      </c>
      <c r="N57" s="2" t="str">
        <f t="shared" si="2"/>
        <v/>
      </c>
      <c r="O57" s="2">
        <v>56</v>
      </c>
      <c r="Q57" s="2" t="s">
        <v>160</v>
      </c>
      <c r="R57" s="2"/>
      <c r="S57" s="2"/>
      <c r="T57" s="2" t="s">
        <v>253</v>
      </c>
      <c r="U57" s="2" t="s">
        <v>324</v>
      </c>
      <c r="V57" s="2" t="s">
        <v>375</v>
      </c>
      <c r="W57" s="2"/>
      <c r="X57" s="2"/>
      <c r="Y57" s="2" t="s">
        <v>433</v>
      </c>
      <c r="Z57" s="2" t="s">
        <v>133</v>
      </c>
      <c r="AA57" s="2"/>
      <c r="AB57" s="2"/>
      <c r="AC57" s="2" t="s">
        <v>617</v>
      </c>
      <c r="AD57" s="2" t="s">
        <v>250</v>
      </c>
      <c r="AE57" s="2" t="s">
        <v>145</v>
      </c>
      <c r="AF57" s="2" t="s">
        <v>707</v>
      </c>
      <c r="AG57" s="2" t="s">
        <v>141</v>
      </c>
      <c r="AH57" s="2" t="s">
        <v>905</v>
      </c>
      <c r="AI57" s="2"/>
      <c r="AJ57" s="2"/>
      <c r="AK57" s="2"/>
      <c r="AL57" s="2" t="s">
        <v>992</v>
      </c>
      <c r="AM57" s="2" t="s">
        <v>1050</v>
      </c>
      <c r="AN57" s="2" t="s">
        <v>157</v>
      </c>
      <c r="AO57" s="2" t="s">
        <v>577</v>
      </c>
      <c r="AP57" s="2" t="s">
        <v>1186</v>
      </c>
      <c r="AQ57" s="2" t="s">
        <v>243</v>
      </c>
      <c r="AR57" s="2"/>
      <c r="AS57" s="2"/>
      <c r="AT57" s="2"/>
      <c r="AU57" s="2"/>
      <c r="AV57" s="2" t="s">
        <v>1307</v>
      </c>
      <c r="AW57" s="2" t="s">
        <v>1348</v>
      </c>
      <c r="AX57" s="2"/>
      <c r="AY57" s="2" t="s">
        <v>154</v>
      </c>
      <c r="AZ57" s="2" t="s">
        <v>1470</v>
      </c>
      <c r="BA57" s="2"/>
      <c r="BB57" s="2" t="s">
        <v>921</v>
      </c>
      <c r="BC57" s="2"/>
      <c r="BD57" s="2"/>
      <c r="BE57" s="2" t="s">
        <v>1145</v>
      </c>
      <c r="BF57" s="2" t="s">
        <v>148</v>
      </c>
      <c r="BG57" s="2" t="s">
        <v>1665</v>
      </c>
      <c r="BH57" s="2"/>
      <c r="BI57" s="2"/>
      <c r="BJ57" s="2" t="s">
        <v>149</v>
      </c>
      <c r="BK57" s="2"/>
      <c r="BL57" s="2"/>
      <c r="BM57" s="2"/>
      <c r="BN57" s="2" t="s">
        <v>1918</v>
      </c>
      <c r="BO57" s="2"/>
      <c r="BP57" s="2">
        <v>57</v>
      </c>
    </row>
    <row r="58" spans="1:68" x14ac:dyDescent="0.25">
      <c r="A58">
        <v>348</v>
      </c>
      <c r="B58" t="str">
        <f t="shared" si="1"/>
        <v>Florida,Santa Rosa County</v>
      </c>
      <c r="C58" s="16" t="s">
        <v>22</v>
      </c>
      <c r="D58" s="12" t="s">
        <v>434</v>
      </c>
      <c r="E58" s="17" t="s">
        <v>2044</v>
      </c>
      <c r="F58" s="34">
        <v>4</v>
      </c>
      <c r="G58" s="39">
        <v>7</v>
      </c>
      <c r="H58" s="64">
        <v>3</v>
      </c>
      <c r="I58" s="25">
        <v>4</v>
      </c>
      <c r="J58" s="17">
        <v>1</v>
      </c>
      <c r="K58" s="26">
        <v>8</v>
      </c>
      <c r="L58" s="16">
        <f t="shared" si="0"/>
        <v>27</v>
      </c>
      <c r="N58" s="2" t="str">
        <f t="shared" si="2"/>
        <v/>
      </c>
      <c r="O58" s="2">
        <v>57</v>
      </c>
      <c r="Q58" s="2" t="s">
        <v>161</v>
      </c>
      <c r="R58" s="2"/>
      <c r="S58" s="2"/>
      <c r="T58" s="2" t="s">
        <v>254</v>
      </c>
      <c r="U58" s="2" t="s">
        <v>325</v>
      </c>
      <c r="V58" s="2" t="s">
        <v>376</v>
      </c>
      <c r="W58" s="2"/>
      <c r="X58" s="2"/>
      <c r="Y58" s="2" t="s">
        <v>434</v>
      </c>
      <c r="Z58" s="2" t="s">
        <v>483</v>
      </c>
      <c r="AA58" s="2"/>
      <c r="AB58" s="2"/>
      <c r="AC58" s="2" t="s">
        <v>618</v>
      </c>
      <c r="AD58" s="2" t="s">
        <v>661</v>
      </c>
      <c r="AE58" s="2" t="s">
        <v>704</v>
      </c>
      <c r="AF58" s="2" t="s">
        <v>759</v>
      </c>
      <c r="AG58" s="2" t="s">
        <v>823</v>
      </c>
      <c r="AH58" s="2" t="s">
        <v>906</v>
      </c>
      <c r="AI58" s="2"/>
      <c r="AJ58" s="2"/>
      <c r="AK58" s="2"/>
      <c r="AL58" s="2" t="s">
        <v>993</v>
      </c>
      <c r="AM58" s="2" t="s">
        <v>1051</v>
      </c>
      <c r="AN58" s="2" t="s">
        <v>159</v>
      </c>
      <c r="AO58" s="2" t="s">
        <v>243</v>
      </c>
      <c r="AP58" s="2" t="s">
        <v>42</v>
      </c>
      <c r="AQ58" s="2" t="s">
        <v>245</v>
      </c>
      <c r="AR58" s="2"/>
      <c r="AS58" s="2"/>
      <c r="AT58" s="2"/>
      <c r="AU58" s="2"/>
      <c r="AV58" s="2" t="s">
        <v>542</v>
      </c>
      <c r="AW58" s="2" t="s">
        <v>148</v>
      </c>
      <c r="AX58" s="2"/>
      <c r="AY58" s="2" t="s">
        <v>155</v>
      </c>
      <c r="AZ58" s="2" t="s">
        <v>767</v>
      </c>
      <c r="BA58" s="2"/>
      <c r="BB58" s="2" t="s">
        <v>673</v>
      </c>
      <c r="BC58" s="2"/>
      <c r="BD58" s="2"/>
      <c r="BE58" s="2" t="s">
        <v>1591</v>
      </c>
      <c r="BF58" s="2" t="s">
        <v>149</v>
      </c>
      <c r="BG58" s="2" t="s">
        <v>128</v>
      </c>
      <c r="BH58" s="2"/>
      <c r="BI58" s="2"/>
      <c r="BJ58" s="2" t="s">
        <v>1838</v>
      </c>
      <c r="BK58" s="2"/>
      <c r="BL58" s="2"/>
      <c r="BM58" s="2"/>
      <c r="BN58" s="2" t="s">
        <v>1919</v>
      </c>
      <c r="BO58" s="2"/>
      <c r="BP58" s="2">
        <v>58</v>
      </c>
    </row>
    <row r="59" spans="1:68" x14ac:dyDescent="0.25">
      <c r="A59">
        <v>351</v>
      </c>
      <c r="B59" t="str">
        <f t="shared" si="1"/>
        <v>Florida,Sumter County</v>
      </c>
      <c r="C59" s="16" t="s">
        <v>22</v>
      </c>
      <c r="D59" s="12" t="s">
        <v>164</v>
      </c>
      <c r="E59" s="17" t="s">
        <v>2053</v>
      </c>
      <c r="F59" s="48">
        <v>9</v>
      </c>
      <c r="G59" s="19">
        <v>4</v>
      </c>
      <c r="H59" s="17">
        <v>1</v>
      </c>
      <c r="I59" s="17">
        <v>1</v>
      </c>
      <c r="J59" s="30">
        <v>2</v>
      </c>
      <c r="K59" s="26">
        <v>8</v>
      </c>
      <c r="L59" s="16">
        <f t="shared" si="0"/>
        <v>25</v>
      </c>
      <c r="N59" s="2" t="str">
        <f t="shared" si="2"/>
        <v/>
      </c>
      <c r="O59" s="2">
        <v>58</v>
      </c>
      <c r="Q59" s="2" t="s">
        <v>162</v>
      </c>
      <c r="R59" s="2"/>
      <c r="S59" s="2"/>
      <c r="T59" s="2" t="s">
        <v>255</v>
      </c>
      <c r="U59" s="2" t="s">
        <v>326</v>
      </c>
      <c r="V59" s="2" t="s">
        <v>377</v>
      </c>
      <c r="W59" s="2"/>
      <c r="X59" s="2"/>
      <c r="Y59" s="2" t="s">
        <v>435</v>
      </c>
      <c r="Z59" s="2" t="s">
        <v>484</v>
      </c>
      <c r="AA59" s="2"/>
      <c r="AB59" s="2"/>
      <c r="AC59" s="2" t="s">
        <v>148</v>
      </c>
      <c r="AD59" s="2" t="s">
        <v>662</v>
      </c>
      <c r="AE59" s="2" t="s">
        <v>705</v>
      </c>
      <c r="AF59" s="2" t="s">
        <v>151</v>
      </c>
      <c r="AG59" s="2" t="s">
        <v>241</v>
      </c>
      <c r="AH59" s="2" t="s">
        <v>907</v>
      </c>
      <c r="AI59" s="2"/>
      <c r="AJ59" s="2"/>
      <c r="AK59" s="2"/>
      <c r="AL59" s="2" t="s">
        <v>154</v>
      </c>
      <c r="AM59" s="2" t="s">
        <v>1052</v>
      </c>
      <c r="AN59" s="2" t="s">
        <v>1097</v>
      </c>
      <c r="AO59" s="2" t="s">
        <v>704</v>
      </c>
      <c r="AP59" s="2"/>
      <c r="AQ59" s="2" t="s">
        <v>1213</v>
      </c>
      <c r="AR59" s="2"/>
      <c r="AS59" s="2"/>
      <c r="AT59" s="2"/>
      <c r="AU59" s="2"/>
      <c r="AV59" s="2" t="s">
        <v>169</v>
      </c>
      <c r="AW59" s="2" t="s">
        <v>149</v>
      </c>
      <c r="AX59" s="2"/>
      <c r="AY59" s="2" t="s">
        <v>156</v>
      </c>
      <c r="AZ59" s="2" t="s">
        <v>769</v>
      </c>
      <c r="BA59" s="2"/>
      <c r="BB59" s="2" t="s">
        <v>1529</v>
      </c>
      <c r="BC59" s="2"/>
      <c r="BD59" s="2"/>
      <c r="BE59" s="2" t="s">
        <v>1592</v>
      </c>
      <c r="BF59" s="2" t="s">
        <v>151</v>
      </c>
      <c r="BG59" s="2" t="s">
        <v>472</v>
      </c>
      <c r="BH59" s="2"/>
      <c r="BI59" s="2"/>
      <c r="BJ59" s="2" t="s">
        <v>1349</v>
      </c>
      <c r="BK59" s="2"/>
      <c r="BL59" s="2"/>
      <c r="BM59" s="2"/>
      <c r="BN59" s="2" t="s">
        <v>1920</v>
      </c>
      <c r="BO59" s="2"/>
      <c r="BP59" s="2">
        <v>59</v>
      </c>
    </row>
    <row r="60" spans="1:68" x14ac:dyDescent="0.25">
      <c r="A60">
        <v>352</v>
      </c>
      <c r="B60" t="str">
        <f t="shared" si="1"/>
        <v>Florida,Suwannee County</v>
      </c>
      <c r="C60" s="16" t="s">
        <v>22</v>
      </c>
      <c r="D60" s="12" t="s">
        <v>437</v>
      </c>
      <c r="E60" s="17" t="s">
        <v>2010</v>
      </c>
      <c r="F60" s="18">
        <v>7</v>
      </c>
      <c r="G60" s="37">
        <v>5</v>
      </c>
      <c r="H60" s="20">
        <v>8</v>
      </c>
      <c r="I60" s="17">
        <v>1</v>
      </c>
      <c r="J60" s="17">
        <v>1</v>
      </c>
      <c r="K60" s="26">
        <v>8</v>
      </c>
      <c r="L60" s="16">
        <f t="shared" si="0"/>
        <v>30</v>
      </c>
      <c r="N60" s="2" t="str">
        <f t="shared" si="2"/>
        <v/>
      </c>
      <c r="O60" s="2">
        <v>59</v>
      </c>
      <c r="Q60" s="2" t="s">
        <v>163</v>
      </c>
      <c r="R60" s="2"/>
      <c r="S60" s="2"/>
      <c r="T60" s="2" t="s">
        <v>256</v>
      </c>
      <c r="U60" s="2"/>
      <c r="V60" s="2" t="s">
        <v>378</v>
      </c>
      <c r="W60" s="2"/>
      <c r="X60" s="2"/>
      <c r="Y60" s="2" t="s">
        <v>436</v>
      </c>
      <c r="Z60" s="2" t="s">
        <v>134</v>
      </c>
      <c r="AA60" s="2"/>
      <c r="AB60" s="2"/>
      <c r="AC60" s="2" t="s">
        <v>619</v>
      </c>
      <c r="AD60" s="2" t="s">
        <v>299</v>
      </c>
      <c r="AE60" s="2" t="s">
        <v>706</v>
      </c>
      <c r="AF60" s="2" t="s">
        <v>152</v>
      </c>
      <c r="AG60" s="2" t="s">
        <v>824</v>
      </c>
      <c r="AH60" s="2" t="s">
        <v>908</v>
      </c>
      <c r="AI60" s="2"/>
      <c r="AJ60" s="2"/>
      <c r="AK60" s="2"/>
      <c r="AL60" s="2" t="s">
        <v>994</v>
      </c>
      <c r="AM60" s="2" t="s">
        <v>1053</v>
      </c>
      <c r="AN60" s="2" t="s">
        <v>1098</v>
      </c>
      <c r="AO60" s="2" t="s">
        <v>615</v>
      </c>
      <c r="AP60" s="2"/>
      <c r="AQ60" s="2" t="s">
        <v>759</v>
      </c>
      <c r="AR60" s="2"/>
      <c r="AS60" s="2"/>
      <c r="AT60" s="2"/>
      <c r="AU60" s="2"/>
      <c r="AV60" s="2" t="s">
        <v>543</v>
      </c>
      <c r="AW60" s="2" t="s">
        <v>422</v>
      </c>
      <c r="AX60" s="2"/>
      <c r="AY60" s="2" t="s">
        <v>1427</v>
      </c>
      <c r="AZ60" s="2" t="s">
        <v>770</v>
      </c>
      <c r="BA60" s="2"/>
      <c r="BB60" s="2" t="s">
        <v>1305</v>
      </c>
      <c r="BC60" s="2"/>
      <c r="BD60" s="2"/>
      <c r="BE60" s="2" t="s">
        <v>1593</v>
      </c>
      <c r="BF60" s="2" t="s">
        <v>152</v>
      </c>
      <c r="BG60" s="2" t="s">
        <v>1666</v>
      </c>
      <c r="BH60" s="2"/>
      <c r="BI60" s="2"/>
      <c r="BJ60" s="2" t="s">
        <v>385</v>
      </c>
      <c r="BK60" s="2"/>
      <c r="BL60" s="2"/>
      <c r="BM60" s="2"/>
      <c r="BN60" s="2" t="s">
        <v>1921</v>
      </c>
      <c r="BO60" s="2"/>
      <c r="BP60" s="2">
        <v>60</v>
      </c>
    </row>
    <row r="61" spans="1:68" x14ac:dyDescent="0.25">
      <c r="A61">
        <v>353</v>
      </c>
      <c r="B61" t="str">
        <f t="shared" si="1"/>
        <v>Florida,Taylor County</v>
      </c>
      <c r="C61" s="16" t="s">
        <v>22</v>
      </c>
      <c r="D61" s="12" t="s">
        <v>438</v>
      </c>
      <c r="E61" s="17" t="s">
        <v>1986</v>
      </c>
      <c r="F61" s="18">
        <v>7</v>
      </c>
      <c r="G61" s="23">
        <v>6</v>
      </c>
      <c r="H61" s="20">
        <v>8</v>
      </c>
      <c r="I61" s="25">
        <v>4</v>
      </c>
      <c r="J61" s="17">
        <v>1</v>
      </c>
      <c r="K61" s="26">
        <v>8</v>
      </c>
      <c r="L61" s="16">
        <f t="shared" si="0"/>
        <v>34</v>
      </c>
      <c r="N61" s="2" t="str">
        <f t="shared" si="2"/>
        <v/>
      </c>
      <c r="O61" s="2">
        <v>60</v>
      </c>
      <c r="Q61" s="2" t="s">
        <v>164</v>
      </c>
      <c r="R61" s="2"/>
      <c r="S61" s="2"/>
      <c r="T61" s="2" t="s">
        <v>257</v>
      </c>
      <c r="U61" s="2"/>
      <c r="V61" s="2" t="s">
        <v>379</v>
      </c>
      <c r="W61" s="2"/>
      <c r="X61" s="2"/>
      <c r="Y61" s="2" t="s">
        <v>164</v>
      </c>
      <c r="Z61" s="2" t="s">
        <v>233</v>
      </c>
      <c r="AA61" s="2"/>
      <c r="AB61" s="2"/>
      <c r="AC61" s="2" t="s">
        <v>149</v>
      </c>
      <c r="AD61" s="2" t="s">
        <v>663</v>
      </c>
      <c r="AE61" s="2" t="s">
        <v>707</v>
      </c>
      <c r="AF61" s="2" t="s">
        <v>760</v>
      </c>
      <c r="AG61" s="2" t="s">
        <v>825</v>
      </c>
      <c r="AH61" s="2" t="s">
        <v>909</v>
      </c>
      <c r="AI61" s="2"/>
      <c r="AJ61" s="2"/>
      <c r="AK61" s="2"/>
      <c r="AL61" s="2" t="s">
        <v>995</v>
      </c>
      <c r="AM61" s="2" t="s">
        <v>254</v>
      </c>
      <c r="AN61" s="2" t="s">
        <v>518</v>
      </c>
      <c r="AO61" s="2" t="s">
        <v>1127</v>
      </c>
      <c r="AP61" s="2"/>
      <c r="AQ61" s="2" t="s">
        <v>149</v>
      </c>
      <c r="AR61" s="2"/>
      <c r="AS61" s="2"/>
      <c r="AT61" s="2"/>
      <c r="AU61" s="2"/>
      <c r="AV61" s="2" t="s">
        <v>1308</v>
      </c>
      <c r="AW61" s="2" t="s">
        <v>1349</v>
      </c>
      <c r="AX61" s="2"/>
      <c r="AY61" s="2" t="s">
        <v>1428</v>
      </c>
      <c r="AZ61" s="2" t="s">
        <v>1471</v>
      </c>
      <c r="BA61" s="2"/>
      <c r="BB61" s="2" t="s">
        <v>266</v>
      </c>
      <c r="BC61" s="2"/>
      <c r="BD61" s="2"/>
      <c r="BE61" s="2" t="s">
        <v>846</v>
      </c>
      <c r="BF61" s="2" t="s">
        <v>1614</v>
      </c>
      <c r="BG61" s="2" t="s">
        <v>342</v>
      </c>
      <c r="BH61" s="2"/>
      <c r="BI61" s="2"/>
      <c r="BJ61" s="2" t="s">
        <v>155</v>
      </c>
      <c r="BK61" s="2"/>
      <c r="BL61" s="2"/>
      <c r="BM61" s="2"/>
      <c r="BN61" s="2" t="s">
        <v>1922</v>
      </c>
      <c r="BO61" s="2"/>
      <c r="BP61" s="2">
        <v>61</v>
      </c>
    </row>
    <row r="62" spans="1:68" x14ac:dyDescent="0.25">
      <c r="A62">
        <v>354</v>
      </c>
      <c r="B62" t="str">
        <f t="shared" si="1"/>
        <v>Florida,Union County</v>
      </c>
      <c r="C62" s="16" t="s">
        <v>22</v>
      </c>
      <c r="D62" s="12" t="s">
        <v>266</v>
      </c>
      <c r="E62" s="17" t="s">
        <v>2021</v>
      </c>
      <c r="F62" s="22">
        <v>6</v>
      </c>
      <c r="G62" s="19">
        <v>4</v>
      </c>
      <c r="H62" s="20">
        <v>8</v>
      </c>
      <c r="I62" s="17">
        <v>1</v>
      </c>
      <c r="J62" s="30">
        <v>2</v>
      </c>
      <c r="K62" s="26">
        <v>8</v>
      </c>
      <c r="L62" s="16">
        <f t="shared" si="0"/>
        <v>29</v>
      </c>
      <c r="N62" s="2" t="str">
        <f t="shared" si="2"/>
        <v/>
      </c>
      <c r="O62" s="2">
        <v>61</v>
      </c>
      <c r="Q62" s="2" t="s">
        <v>165</v>
      </c>
      <c r="R62" s="2"/>
      <c r="S62" s="2"/>
      <c r="T62" s="2" t="s">
        <v>160</v>
      </c>
      <c r="U62" s="2"/>
      <c r="V62" s="2" t="s">
        <v>380</v>
      </c>
      <c r="W62" s="2"/>
      <c r="X62" s="2"/>
      <c r="Y62" s="2" t="s">
        <v>437</v>
      </c>
      <c r="Z62" s="2" t="s">
        <v>485</v>
      </c>
      <c r="AA62" s="2"/>
      <c r="AB62" s="2"/>
      <c r="AC62" s="2" t="s">
        <v>151</v>
      </c>
      <c r="AD62" s="2" t="s">
        <v>664</v>
      </c>
      <c r="AE62" s="2" t="s">
        <v>149</v>
      </c>
      <c r="AF62" s="2" t="s">
        <v>660</v>
      </c>
      <c r="AG62" s="2" t="s">
        <v>613</v>
      </c>
      <c r="AH62" s="2" t="s">
        <v>910</v>
      </c>
      <c r="AI62" s="2"/>
      <c r="AJ62" s="2"/>
      <c r="AK62" s="2"/>
      <c r="AL62" s="2" t="s">
        <v>996</v>
      </c>
      <c r="AM62" s="2" t="s">
        <v>255</v>
      </c>
      <c r="AN62" s="2" t="s">
        <v>1099</v>
      </c>
      <c r="AO62" s="2" t="s">
        <v>148</v>
      </c>
      <c r="AP62" s="2"/>
      <c r="AQ62" s="2" t="s">
        <v>1214</v>
      </c>
      <c r="AR62" s="2"/>
      <c r="AS62" s="2"/>
      <c r="AT62" s="2"/>
      <c r="AU62" s="2"/>
      <c r="AV62" s="2" t="s">
        <v>1309</v>
      </c>
      <c r="AW62" s="2" t="s">
        <v>510</v>
      </c>
      <c r="AX62" s="2"/>
      <c r="AY62" s="2" t="s">
        <v>661</v>
      </c>
      <c r="AZ62" s="2" t="s">
        <v>1472</v>
      </c>
      <c r="BA62" s="2"/>
      <c r="BB62" s="2" t="s">
        <v>1530</v>
      </c>
      <c r="BC62" s="2"/>
      <c r="BD62" s="2"/>
      <c r="BE62" s="2" t="s">
        <v>1594</v>
      </c>
      <c r="BF62" s="2" t="s">
        <v>1426</v>
      </c>
      <c r="BG62" s="2" t="s">
        <v>1667</v>
      </c>
      <c r="BH62" s="2"/>
      <c r="BI62" s="2"/>
      <c r="BJ62" s="2" t="s">
        <v>836</v>
      </c>
      <c r="BK62" s="2"/>
      <c r="BL62" s="2"/>
      <c r="BM62" s="2"/>
      <c r="BN62" s="2" t="s">
        <v>438</v>
      </c>
      <c r="BO62" s="2"/>
      <c r="BP62" s="2">
        <v>62</v>
      </c>
    </row>
    <row r="63" spans="1:68" x14ac:dyDescent="0.25">
      <c r="A63">
        <v>357</v>
      </c>
      <c r="B63" t="str">
        <f t="shared" si="1"/>
        <v>Florida,Walton County</v>
      </c>
      <c r="C63" s="16" t="s">
        <v>22</v>
      </c>
      <c r="D63" s="12" t="s">
        <v>441</v>
      </c>
      <c r="E63" s="17" t="s">
        <v>2045</v>
      </c>
      <c r="F63" s="22">
        <v>6</v>
      </c>
      <c r="G63" s="19">
        <v>4</v>
      </c>
      <c r="H63" s="64">
        <v>3</v>
      </c>
      <c r="I63" s="25">
        <v>4</v>
      </c>
      <c r="J63" s="50">
        <v>3</v>
      </c>
      <c r="K63" s="26">
        <v>8</v>
      </c>
      <c r="L63" s="16">
        <f t="shared" si="0"/>
        <v>28</v>
      </c>
      <c r="N63" s="2" t="str">
        <f t="shared" si="2"/>
        <v/>
      </c>
      <c r="O63" s="2">
        <v>62</v>
      </c>
      <c r="Q63" s="2" t="s">
        <v>166</v>
      </c>
      <c r="R63" s="2"/>
      <c r="S63" s="2"/>
      <c r="T63" s="2" t="s">
        <v>258</v>
      </c>
      <c r="U63" s="2"/>
      <c r="V63" s="2" t="s">
        <v>169</v>
      </c>
      <c r="W63" s="2"/>
      <c r="X63" s="2"/>
      <c r="Y63" s="2" t="s">
        <v>438</v>
      </c>
      <c r="Z63" s="2" t="s">
        <v>486</v>
      </c>
      <c r="AA63" s="2"/>
      <c r="AB63" s="2"/>
      <c r="AC63" s="2" t="s">
        <v>152</v>
      </c>
      <c r="AD63" s="2" t="s">
        <v>157</v>
      </c>
      <c r="AE63" s="2" t="s">
        <v>708</v>
      </c>
      <c r="AF63" s="2" t="s">
        <v>510</v>
      </c>
      <c r="AG63" s="2" t="s">
        <v>826</v>
      </c>
      <c r="AH63" s="2" t="s">
        <v>911</v>
      </c>
      <c r="AI63" s="2"/>
      <c r="AJ63" s="2"/>
      <c r="AK63" s="2"/>
      <c r="AL63" s="2" t="s">
        <v>997</v>
      </c>
      <c r="AM63" s="2" t="s">
        <v>1054</v>
      </c>
      <c r="AN63" s="2" t="s">
        <v>260</v>
      </c>
      <c r="AO63" s="2" t="s">
        <v>149</v>
      </c>
      <c r="AP63" s="2"/>
      <c r="AQ63" s="2" t="s">
        <v>1215</v>
      </c>
      <c r="AR63" s="2"/>
      <c r="AS63" s="2"/>
      <c r="AT63" s="2"/>
      <c r="AU63" s="2"/>
      <c r="AV63" s="2" t="s">
        <v>1310</v>
      </c>
      <c r="AW63" s="2" t="s">
        <v>155</v>
      </c>
      <c r="AX63" s="2"/>
      <c r="AY63" s="2" t="s">
        <v>769</v>
      </c>
      <c r="AZ63" s="2" t="s">
        <v>1097</v>
      </c>
      <c r="BA63" s="2"/>
      <c r="BB63" s="2" t="s">
        <v>542</v>
      </c>
      <c r="BC63" s="2"/>
      <c r="BD63" s="2"/>
      <c r="BE63" s="2" t="s">
        <v>538</v>
      </c>
      <c r="BF63" s="2" t="s">
        <v>154</v>
      </c>
      <c r="BG63" s="2" t="s">
        <v>1668</v>
      </c>
      <c r="BH63" s="2"/>
      <c r="BI63" s="2"/>
      <c r="BJ63" s="2" t="s">
        <v>1839</v>
      </c>
      <c r="BK63" s="2"/>
      <c r="BL63" s="2"/>
      <c r="BM63" s="2"/>
      <c r="BN63" s="2" t="s">
        <v>1923</v>
      </c>
      <c r="BO63" s="2"/>
      <c r="BP63" s="2">
        <v>63</v>
      </c>
    </row>
    <row r="64" spans="1:68" x14ac:dyDescent="0.25">
      <c r="A64">
        <v>371</v>
      </c>
      <c r="B64" t="str">
        <f t="shared" si="1"/>
        <v>Georgia,Brantley County</v>
      </c>
      <c r="C64" s="16" t="s">
        <v>23</v>
      </c>
      <c r="D64" s="12" t="s">
        <v>451</v>
      </c>
      <c r="E64" s="17" t="s">
        <v>2000</v>
      </c>
      <c r="F64" s="18">
        <v>7</v>
      </c>
      <c r="G64" s="19">
        <v>4</v>
      </c>
      <c r="H64" s="38">
        <v>9</v>
      </c>
      <c r="I64" s="17">
        <v>1</v>
      </c>
      <c r="J64" s="30">
        <v>2</v>
      </c>
      <c r="K64" s="26">
        <v>8</v>
      </c>
      <c r="L64" s="16">
        <f t="shared" si="0"/>
        <v>31</v>
      </c>
      <c r="N64" s="2" t="str">
        <f t="shared" si="2"/>
        <v/>
      </c>
      <c r="O64" s="2">
        <v>63</v>
      </c>
      <c r="Q64" s="2" t="s">
        <v>167</v>
      </c>
      <c r="R64" s="2"/>
      <c r="S64" s="2"/>
      <c r="T64" s="2" t="s">
        <v>259</v>
      </c>
      <c r="U64" s="2"/>
      <c r="V64" s="2" t="s">
        <v>381</v>
      </c>
      <c r="W64" s="2"/>
      <c r="X64" s="2"/>
      <c r="Y64" s="2" t="s">
        <v>266</v>
      </c>
      <c r="Z64" s="2" t="s">
        <v>487</v>
      </c>
      <c r="AA64" s="2"/>
      <c r="AB64" s="2"/>
      <c r="AC64" s="2" t="s">
        <v>620</v>
      </c>
      <c r="AD64" s="2" t="s">
        <v>159</v>
      </c>
      <c r="AE64" s="2" t="s">
        <v>151</v>
      </c>
      <c r="AF64" s="2" t="s">
        <v>155</v>
      </c>
      <c r="AG64" s="2" t="s">
        <v>827</v>
      </c>
      <c r="AH64" s="2" t="s">
        <v>912</v>
      </c>
      <c r="AI64" s="2"/>
      <c r="AJ64" s="2"/>
      <c r="AK64" s="2"/>
      <c r="AL64" s="2" t="s">
        <v>998</v>
      </c>
      <c r="AM64" s="2" t="s">
        <v>1055</v>
      </c>
      <c r="AN64" s="2" t="s">
        <v>1100</v>
      </c>
      <c r="AO64" s="2" t="s">
        <v>1128</v>
      </c>
      <c r="AP64" s="2"/>
      <c r="AQ64" s="2" t="s">
        <v>1216</v>
      </c>
      <c r="AR64" s="2"/>
      <c r="AS64" s="2"/>
      <c r="AT64" s="2"/>
      <c r="AU64" s="2"/>
      <c r="AV64" s="2"/>
      <c r="AW64" s="2" t="s">
        <v>1350</v>
      </c>
      <c r="AX64" s="2"/>
      <c r="AY64" s="2" t="s">
        <v>515</v>
      </c>
      <c r="AZ64" s="2" t="s">
        <v>771</v>
      </c>
      <c r="BA64" s="2"/>
      <c r="BB64" s="2" t="s">
        <v>169</v>
      </c>
      <c r="BC64" s="2"/>
      <c r="BD64" s="2"/>
      <c r="BE64" s="2" t="s">
        <v>266</v>
      </c>
      <c r="BF64" s="2" t="s">
        <v>155</v>
      </c>
      <c r="BG64" s="2" t="s">
        <v>1669</v>
      </c>
      <c r="BH64" s="2"/>
      <c r="BI64" s="2"/>
      <c r="BJ64" s="2" t="s">
        <v>1353</v>
      </c>
      <c r="BK64" s="2"/>
      <c r="BL64" s="2"/>
      <c r="BM64" s="2"/>
      <c r="BN64" s="2" t="s">
        <v>1149</v>
      </c>
      <c r="BO64" s="2"/>
      <c r="BP64" s="2">
        <v>64</v>
      </c>
    </row>
    <row r="65" spans="1:68" x14ac:dyDescent="0.25">
      <c r="A65">
        <v>373</v>
      </c>
      <c r="B65" t="str">
        <f t="shared" si="1"/>
        <v>Georgia,Bryan County</v>
      </c>
      <c r="C65" s="16" t="s">
        <v>23</v>
      </c>
      <c r="D65" s="12" t="s">
        <v>453</v>
      </c>
      <c r="E65" s="17" t="s">
        <v>1990</v>
      </c>
      <c r="F65" s="18">
        <v>7</v>
      </c>
      <c r="G65" s="27">
        <v>2</v>
      </c>
      <c r="H65" s="20">
        <v>8</v>
      </c>
      <c r="I65" s="25">
        <v>4</v>
      </c>
      <c r="J65" s="50">
        <v>3</v>
      </c>
      <c r="K65" s="26">
        <v>8</v>
      </c>
      <c r="L65" s="16">
        <f t="shared" si="0"/>
        <v>32</v>
      </c>
      <c r="N65" s="2" t="str">
        <f t="shared" si="2"/>
        <v/>
      </c>
      <c r="O65" s="2">
        <v>64</v>
      </c>
      <c r="Q65" s="2" t="s">
        <v>168</v>
      </c>
      <c r="R65" s="2"/>
      <c r="S65" s="2"/>
      <c r="T65" s="2" t="s">
        <v>260</v>
      </c>
      <c r="U65" s="2"/>
      <c r="V65" s="2" t="s">
        <v>213</v>
      </c>
      <c r="W65" s="2"/>
      <c r="X65" s="2"/>
      <c r="Y65" s="2" t="s">
        <v>439</v>
      </c>
      <c r="Z65" s="2" t="s">
        <v>488</v>
      </c>
      <c r="AA65" s="2"/>
      <c r="AB65" s="2"/>
      <c r="AC65" s="2" t="s">
        <v>621</v>
      </c>
      <c r="AD65" s="2" t="s">
        <v>665</v>
      </c>
      <c r="AE65" s="2" t="s">
        <v>152</v>
      </c>
      <c r="AF65" s="2" t="s">
        <v>761</v>
      </c>
      <c r="AG65" s="2" t="s">
        <v>144</v>
      </c>
      <c r="AH65" s="2" t="s">
        <v>913</v>
      </c>
      <c r="AI65" s="2"/>
      <c r="AJ65" s="2"/>
      <c r="AK65" s="2"/>
      <c r="AL65" s="2" t="s">
        <v>999</v>
      </c>
      <c r="AM65" s="2" t="s">
        <v>1056</v>
      </c>
      <c r="AN65" s="2" t="s">
        <v>845</v>
      </c>
      <c r="AO65" s="2" t="s">
        <v>151</v>
      </c>
      <c r="AP65" s="2"/>
      <c r="AQ65" s="2" t="s">
        <v>763</v>
      </c>
      <c r="AR65" s="2"/>
      <c r="AS65" s="2"/>
      <c r="AT65" s="2"/>
      <c r="AU65" s="2"/>
      <c r="AV65" s="2"/>
      <c r="AW65" s="2" t="s">
        <v>1351</v>
      </c>
      <c r="AX65" s="2"/>
      <c r="AY65" s="2" t="s">
        <v>157</v>
      </c>
      <c r="AZ65" s="2" t="s">
        <v>1473</v>
      </c>
      <c r="BA65" s="2"/>
      <c r="BB65" s="2" t="s">
        <v>543</v>
      </c>
      <c r="BC65" s="2"/>
      <c r="BD65" s="2"/>
      <c r="BE65" s="2" t="s">
        <v>1595</v>
      </c>
      <c r="BF65" s="2" t="s">
        <v>1350</v>
      </c>
      <c r="BG65" s="2" t="s">
        <v>1670</v>
      </c>
      <c r="BH65" s="2"/>
      <c r="BI65" s="2"/>
      <c r="BJ65" s="2" t="s">
        <v>1524</v>
      </c>
      <c r="BK65" s="2"/>
      <c r="BL65" s="2"/>
      <c r="BM65" s="2"/>
      <c r="BN65" s="2" t="s">
        <v>1924</v>
      </c>
      <c r="BO65" s="2"/>
      <c r="BP65" s="2">
        <v>65</v>
      </c>
    </row>
    <row r="66" spans="1:68" x14ac:dyDescent="0.25">
      <c r="A66">
        <v>378</v>
      </c>
      <c r="B66" t="str">
        <f t="shared" si="1"/>
        <v>Georgia,Camden County</v>
      </c>
      <c r="C66" s="16" t="s">
        <v>23</v>
      </c>
      <c r="D66" s="12" t="s">
        <v>457</v>
      </c>
      <c r="E66" s="17" t="s">
        <v>1976</v>
      </c>
      <c r="F66" s="22">
        <v>6</v>
      </c>
      <c r="G66" s="51">
        <v>9</v>
      </c>
      <c r="H66" s="20">
        <v>8</v>
      </c>
      <c r="I66" s="25">
        <v>4</v>
      </c>
      <c r="J66" s="30">
        <v>2</v>
      </c>
      <c r="K66" s="26">
        <v>8</v>
      </c>
      <c r="L66" s="16">
        <f t="shared" ref="L66:L129" si="3">SUM(F66:K66)</f>
        <v>37</v>
      </c>
      <c r="N66" s="2" t="str">
        <f t="shared" si="2"/>
        <v/>
      </c>
      <c r="O66" s="2">
        <v>65</v>
      </c>
      <c r="Q66" s="2" t="s">
        <v>169</v>
      </c>
      <c r="R66" s="2"/>
      <c r="S66" s="2"/>
      <c r="T66" s="2" t="s">
        <v>261</v>
      </c>
      <c r="U66" s="2"/>
      <c r="V66" s="2"/>
      <c r="W66" s="2"/>
      <c r="X66" s="2"/>
      <c r="Y66" s="2" t="s">
        <v>440</v>
      </c>
      <c r="Z66" s="2" t="s">
        <v>489</v>
      </c>
      <c r="AA66" s="2"/>
      <c r="AB66" s="2"/>
      <c r="AC66" s="2" t="s">
        <v>622</v>
      </c>
      <c r="AD66" s="2" t="s">
        <v>666</v>
      </c>
      <c r="AE66" s="2" t="s">
        <v>709</v>
      </c>
      <c r="AF66" s="2" t="s">
        <v>762</v>
      </c>
      <c r="AG66" s="2" t="s">
        <v>145</v>
      </c>
      <c r="AH66" s="2"/>
      <c r="AI66" s="2"/>
      <c r="AJ66" s="2"/>
      <c r="AK66" s="2"/>
      <c r="AL66" s="2" t="s">
        <v>1000</v>
      </c>
      <c r="AM66" s="2" t="s">
        <v>1057</v>
      </c>
      <c r="AN66" s="2" t="s">
        <v>783</v>
      </c>
      <c r="AO66" s="2" t="s">
        <v>623</v>
      </c>
      <c r="AP66" s="2"/>
      <c r="AQ66" s="2" t="s">
        <v>1217</v>
      </c>
      <c r="AR66" s="2"/>
      <c r="AS66" s="2"/>
      <c r="AT66" s="2"/>
      <c r="AU66" s="2"/>
      <c r="AV66" s="2"/>
      <c r="AW66" s="2" t="s">
        <v>1352</v>
      </c>
      <c r="AX66" s="2"/>
      <c r="AY66" s="2" t="s">
        <v>1429</v>
      </c>
      <c r="AZ66" s="2" t="s">
        <v>1474</v>
      </c>
      <c r="BA66" s="2"/>
      <c r="BB66" s="2" t="s">
        <v>1531</v>
      </c>
      <c r="BC66" s="2"/>
      <c r="BD66" s="2"/>
      <c r="BE66" s="2" t="s">
        <v>1596</v>
      </c>
      <c r="BF66" s="2" t="s">
        <v>156</v>
      </c>
      <c r="BG66" s="2" t="s">
        <v>1671</v>
      </c>
      <c r="BH66" s="2"/>
      <c r="BI66" s="2"/>
      <c r="BJ66" s="2" t="s">
        <v>1840</v>
      </c>
      <c r="BK66" s="2"/>
      <c r="BL66" s="2"/>
      <c r="BM66" s="2"/>
      <c r="BN66" s="2" t="s">
        <v>1595</v>
      </c>
      <c r="BO66" s="2"/>
      <c r="BP66" s="2">
        <v>66</v>
      </c>
    </row>
    <row r="67" spans="1:68" x14ac:dyDescent="0.25">
      <c r="A67">
        <v>382</v>
      </c>
      <c r="B67" t="str">
        <f t="shared" ref="B67:B130" si="4">C67&amp;","&amp;D67</f>
        <v>Georgia,Charlton County</v>
      </c>
      <c r="C67" s="16" t="s">
        <v>23</v>
      </c>
      <c r="D67" s="12" t="s">
        <v>460</v>
      </c>
      <c r="E67" s="17" t="s">
        <v>1983</v>
      </c>
      <c r="F67" s="48">
        <v>9</v>
      </c>
      <c r="G67" s="23">
        <v>6</v>
      </c>
      <c r="H67" s="20">
        <v>8</v>
      </c>
      <c r="I67" s="17">
        <v>1</v>
      </c>
      <c r="J67" s="50">
        <v>3</v>
      </c>
      <c r="K67" s="26">
        <v>8</v>
      </c>
      <c r="L67" s="16">
        <f t="shared" si="3"/>
        <v>35</v>
      </c>
      <c r="N67" s="2" t="str">
        <f t="shared" ref="N67:N130" si="5">IFERROR(HLOOKUP($N$2,$Q:$BO,$BP66,FALSE),"")</f>
        <v/>
      </c>
      <c r="O67" s="2">
        <v>66</v>
      </c>
      <c r="Q67" s="2" t="s">
        <v>170</v>
      </c>
      <c r="R67" s="2"/>
      <c r="S67" s="2"/>
      <c r="T67" s="2" t="s">
        <v>262</v>
      </c>
      <c r="U67" s="2"/>
      <c r="V67" s="2"/>
      <c r="W67" s="2"/>
      <c r="X67" s="2"/>
      <c r="Y67" s="2" t="s">
        <v>441</v>
      </c>
      <c r="Z67" s="2" t="s">
        <v>136</v>
      </c>
      <c r="AA67" s="2"/>
      <c r="AB67" s="2"/>
      <c r="AC67" s="2" t="s">
        <v>623</v>
      </c>
      <c r="AD67" s="2" t="s">
        <v>257</v>
      </c>
      <c r="AE67" s="2" t="s">
        <v>510</v>
      </c>
      <c r="AF67" s="2" t="s">
        <v>763</v>
      </c>
      <c r="AG67" s="2" t="s">
        <v>828</v>
      </c>
      <c r="AH67" s="2"/>
      <c r="AI67" s="2"/>
      <c r="AJ67" s="2"/>
      <c r="AK67" s="2"/>
      <c r="AL67" s="2" t="s">
        <v>1001</v>
      </c>
      <c r="AM67" s="2" t="s">
        <v>776</v>
      </c>
      <c r="AN67" s="2" t="s">
        <v>265</v>
      </c>
      <c r="AO67" s="2" t="s">
        <v>247</v>
      </c>
      <c r="AP67" s="2"/>
      <c r="AQ67" s="2" t="s">
        <v>1218</v>
      </c>
      <c r="AR67" s="2"/>
      <c r="AS67" s="2"/>
      <c r="AT67" s="2"/>
      <c r="AU67" s="2"/>
      <c r="AV67" s="2"/>
      <c r="AW67" s="2" t="s">
        <v>1353</v>
      </c>
      <c r="AX67" s="2"/>
      <c r="AY67" s="2" t="s">
        <v>159</v>
      </c>
      <c r="AZ67" s="2" t="s">
        <v>1475</v>
      </c>
      <c r="BA67" s="2"/>
      <c r="BB67" s="2" t="s">
        <v>1309</v>
      </c>
      <c r="BC67" s="2"/>
      <c r="BD67" s="2"/>
      <c r="BE67" s="2" t="s">
        <v>1597</v>
      </c>
      <c r="BF67" s="2" t="s">
        <v>1615</v>
      </c>
      <c r="BG67" s="2" t="s">
        <v>404</v>
      </c>
      <c r="BH67" s="2"/>
      <c r="BI67" s="2"/>
      <c r="BJ67" s="2" t="s">
        <v>299</v>
      </c>
      <c r="BK67" s="2"/>
      <c r="BL67" s="2"/>
      <c r="BM67" s="2"/>
      <c r="BN67" s="2" t="s">
        <v>1925</v>
      </c>
      <c r="BO67" s="2"/>
      <c r="BP67" s="2">
        <v>67</v>
      </c>
    </row>
    <row r="68" spans="1:68" x14ac:dyDescent="0.25">
      <c r="A68">
        <v>408</v>
      </c>
      <c r="B68" t="str">
        <f t="shared" si="4"/>
        <v>Georgia,Echols County</v>
      </c>
      <c r="C68" s="16" t="s">
        <v>23</v>
      </c>
      <c r="D68" s="12" t="s">
        <v>478</v>
      </c>
      <c r="E68" s="17" t="s">
        <v>2011</v>
      </c>
      <c r="F68" s="18">
        <v>7</v>
      </c>
      <c r="G68" s="19">
        <v>4</v>
      </c>
      <c r="H68" s="20">
        <v>8</v>
      </c>
      <c r="I68" s="17">
        <v>1</v>
      </c>
      <c r="J68" s="30">
        <v>2</v>
      </c>
      <c r="K68" s="26">
        <v>8</v>
      </c>
      <c r="L68" s="16">
        <f t="shared" si="3"/>
        <v>30</v>
      </c>
      <c r="N68" s="2" t="str">
        <f t="shared" si="5"/>
        <v/>
      </c>
      <c r="O68" s="2">
        <v>67</v>
      </c>
      <c r="Q68" s="2" t="s">
        <v>171</v>
      </c>
      <c r="R68" s="2"/>
      <c r="S68" s="2"/>
      <c r="T68" s="2" t="s">
        <v>263</v>
      </c>
      <c r="U68" s="2"/>
      <c r="V68" s="2"/>
      <c r="W68" s="2"/>
      <c r="X68" s="2"/>
      <c r="Y68" s="2" t="s">
        <v>169</v>
      </c>
      <c r="Z68" s="2" t="s">
        <v>490</v>
      </c>
      <c r="AA68" s="2"/>
      <c r="AB68" s="2"/>
      <c r="AC68" s="2" t="s">
        <v>154</v>
      </c>
      <c r="AD68" s="2" t="s">
        <v>431</v>
      </c>
      <c r="AE68" s="2" t="s">
        <v>710</v>
      </c>
      <c r="AF68" s="2" t="s">
        <v>764</v>
      </c>
      <c r="AG68" s="2" t="s">
        <v>829</v>
      </c>
      <c r="AH68" s="2"/>
      <c r="AI68" s="2"/>
      <c r="AJ68" s="2"/>
      <c r="AK68" s="2"/>
      <c r="AL68" s="2" t="s">
        <v>427</v>
      </c>
      <c r="AM68" s="2" t="s">
        <v>1058</v>
      </c>
      <c r="AN68" s="2" t="s">
        <v>1101</v>
      </c>
      <c r="AO68" s="2" t="s">
        <v>248</v>
      </c>
      <c r="AP68" s="2"/>
      <c r="AQ68" s="2" t="s">
        <v>770</v>
      </c>
      <c r="AR68" s="2"/>
      <c r="AS68" s="2"/>
      <c r="AT68" s="2"/>
      <c r="AU68" s="2"/>
      <c r="AV68" s="2"/>
      <c r="AW68" s="2" t="s">
        <v>1354</v>
      </c>
      <c r="AX68" s="2"/>
      <c r="AY68" s="2" t="s">
        <v>1430</v>
      </c>
      <c r="AZ68" s="2" t="s">
        <v>436</v>
      </c>
      <c r="BA68" s="2"/>
      <c r="BB68" s="2" t="s">
        <v>923</v>
      </c>
      <c r="BC68" s="2"/>
      <c r="BD68" s="2"/>
      <c r="BE68" s="2"/>
      <c r="BF68" s="2" t="s">
        <v>1616</v>
      </c>
      <c r="BG68" s="2" t="s">
        <v>1672</v>
      </c>
      <c r="BH68" s="2"/>
      <c r="BI68" s="2"/>
      <c r="BJ68" s="2" t="s">
        <v>713</v>
      </c>
      <c r="BK68" s="2"/>
      <c r="BL68" s="2"/>
      <c r="BM68" s="2"/>
      <c r="BN68" s="2" t="s">
        <v>169</v>
      </c>
      <c r="BO68" s="2"/>
      <c r="BP68" s="2">
        <v>68</v>
      </c>
    </row>
    <row r="69" spans="1:68" x14ac:dyDescent="0.25">
      <c r="A69">
        <v>421</v>
      </c>
      <c r="B69" t="str">
        <f t="shared" si="4"/>
        <v>Georgia,Glynn County</v>
      </c>
      <c r="C69" s="16" t="s">
        <v>23</v>
      </c>
      <c r="D69" s="12" t="s">
        <v>487</v>
      </c>
      <c r="E69" s="17" t="s">
        <v>1991</v>
      </c>
      <c r="F69" s="22">
        <v>6</v>
      </c>
      <c r="G69" s="37">
        <v>5</v>
      </c>
      <c r="H69" s="20">
        <v>8</v>
      </c>
      <c r="I69" s="61">
        <v>6</v>
      </c>
      <c r="J69" s="17">
        <v>1</v>
      </c>
      <c r="K69" s="26">
        <v>8</v>
      </c>
      <c r="L69" s="16">
        <f t="shared" si="3"/>
        <v>34</v>
      </c>
      <c r="N69" s="2" t="str">
        <f t="shared" si="5"/>
        <v/>
      </c>
      <c r="O69" s="2">
        <v>68</v>
      </c>
      <c r="Q69" s="2"/>
      <c r="R69" s="2"/>
      <c r="S69" s="2"/>
      <c r="T69" s="2" t="s">
        <v>264</v>
      </c>
      <c r="U69" s="2"/>
      <c r="V69" s="2"/>
      <c r="W69" s="2"/>
      <c r="X69" s="2"/>
      <c r="Y69" s="2"/>
      <c r="Z69" s="2" t="s">
        <v>491</v>
      </c>
      <c r="AA69" s="2"/>
      <c r="AB69" s="2"/>
      <c r="AC69" s="2" t="s">
        <v>155</v>
      </c>
      <c r="AD69" s="2" t="s">
        <v>160</v>
      </c>
      <c r="AE69" s="2" t="s">
        <v>154</v>
      </c>
      <c r="AF69" s="2" t="s">
        <v>765</v>
      </c>
      <c r="AG69" s="2" t="s">
        <v>577</v>
      </c>
      <c r="AH69" s="2"/>
      <c r="AI69" s="2"/>
      <c r="AJ69" s="2"/>
      <c r="AK69" s="2"/>
      <c r="AL69" s="2" t="s">
        <v>1002</v>
      </c>
      <c r="AM69" s="2" t="s">
        <v>1059</v>
      </c>
      <c r="AN69" s="2" t="s">
        <v>1102</v>
      </c>
      <c r="AO69" s="2" t="s">
        <v>1129</v>
      </c>
      <c r="AP69" s="2"/>
      <c r="AQ69" s="2" t="s">
        <v>1219</v>
      </c>
      <c r="AR69" s="2"/>
      <c r="AS69" s="2"/>
      <c r="AT69" s="2"/>
      <c r="AU69" s="2"/>
      <c r="AV69" s="2"/>
      <c r="AW69" s="2" t="s">
        <v>299</v>
      </c>
      <c r="AX69" s="2"/>
      <c r="AY69" s="2" t="s">
        <v>1431</v>
      </c>
      <c r="AZ69" s="2" t="s">
        <v>1476</v>
      </c>
      <c r="BA69" s="2"/>
      <c r="BB69" s="2"/>
      <c r="BC69" s="2"/>
      <c r="BD69" s="2"/>
      <c r="BE69" s="2"/>
      <c r="BF69" s="2" t="s">
        <v>157</v>
      </c>
      <c r="BG69" s="2" t="s">
        <v>1673</v>
      </c>
      <c r="BH69" s="2"/>
      <c r="BI69" s="2"/>
      <c r="BJ69" s="2" t="s">
        <v>1841</v>
      </c>
      <c r="BK69" s="2"/>
      <c r="BL69" s="2"/>
      <c r="BM69" s="2"/>
      <c r="BN69" s="2" t="s">
        <v>1926</v>
      </c>
      <c r="BO69" s="2"/>
      <c r="BP69" s="2">
        <v>69</v>
      </c>
    </row>
    <row r="70" spans="1:68" x14ac:dyDescent="0.25">
      <c r="A70">
        <v>449</v>
      </c>
      <c r="B70" t="str">
        <f t="shared" si="4"/>
        <v>Georgia,Long County</v>
      </c>
      <c r="C70" s="16" t="s">
        <v>23</v>
      </c>
      <c r="D70" s="12" t="s">
        <v>505</v>
      </c>
      <c r="E70" s="17" t="s">
        <v>2001</v>
      </c>
      <c r="F70" s="18">
        <v>7</v>
      </c>
      <c r="G70" s="19">
        <v>4</v>
      </c>
      <c r="H70" s="20">
        <v>8</v>
      </c>
      <c r="I70" s="17">
        <v>1</v>
      </c>
      <c r="J70" s="50">
        <v>3</v>
      </c>
      <c r="K70" s="26">
        <v>8</v>
      </c>
      <c r="L70" s="16">
        <f t="shared" si="3"/>
        <v>31</v>
      </c>
      <c r="N70" s="2" t="str">
        <f t="shared" si="5"/>
        <v/>
      </c>
      <c r="O70" s="2">
        <v>69</v>
      </c>
      <c r="Q70" s="2"/>
      <c r="R70" s="2"/>
      <c r="S70" s="2"/>
      <c r="T70" s="2" t="s">
        <v>265</v>
      </c>
      <c r="U70" s="2"/>
      <c r="V70" s="2"/>
      <c r="W70" s="2"/>
      <c r="X70" s="2"/>
      <c r="Y70" s="2"/>
      <c r="Z70" s="2" t="s">
        <v>492</v>
      </c>
      <c r="AA70" s="2"/>
      <c r="AB70" s="2"/>
      <c r="AC70" s="2" t="s">
        <v>156</v>
      </c>
      <c r="AD70" s="2" t="s">
        <v>667</v>
      </c>
      <c r="AE70" s="2" t="s">
        <v>155</v>
      </c>
      <c r="AF70" s="2" t="s">
        <v>766</v>
      </c>
      <c r="AG70" s="2" t="s">
        <v>243</v>
      </c>
      <c r="AH70" s="2"/>
      <c r="AI70" s="2"/>
      <c r="AJ70" s="2"/>
      <c r="AK70" s="2"/>
      <c r="AL70" s="2" t="s">
        <v>1003</v>
      </c>
      <c r="AM70" s="2" t="s">
        <v>1060</v>
      </c>
      <c r="AN70" s="2" t="s">
        <v>1103</v>
      </c>
      <c r="AO70" s="2" t="s">
        <v>154</v>
      </c>
      <c r="AP70" s="2"/>
      <c r="AQ70" s="2" t="s">
        <v>1136</v>
      </c>
      <c r="AR70" s="2"/>
      <c r="AS70" s="2"/>
      <c r="AT70" s="2"/>
      <c r="AU70" s="2"/>
      <c r="AV70" s="2"/>
      <c r="AW70" s="2" t="s">
        <v>1355</v>
      </c>
      <c r="AX70" s="2"/>
      <c r="AY70" s="2" t="s">
        <v>431</v>
      </c>
      <c r="AZ70" s="2" t="s">
        <v>525</v>
      </c>
      <c r="BA70" s="2"/>
      <c r="BB70" s="2"/>
      <c r="BC70" s="2"/>
      <c r="BD70" s="2"/>
      <c r="BE70" s="2"/>
      <c r="BF70" s="2" t="s">
        <v>1617</v>
      </c>
      <c r="BG70" s="2" t="s">
        <v>601</v>
      </c>
      <c r="BH70" s="2"/>
      <c r="BI70" s="2"/>
      <c r="BJ70" s="2" t="s">
        <v>1842</v>
      </c>
      <c r="BK70" s="2"/>
      <c r="BL70" s="2"/>
      <c r="BM70" s="2"/>
      <c r="BN70" s="2" t="s">
        <v>1927</v>
      </c>
      <c r="BO70" s="2"/>
      <c r="BP70" s="2">
        <v>70</v>
      </c>
    </row>
    <row r="71" spans="1:68" x14ac:dyDescent="0.25">
      <c r="A71">
        <v>1089</v>
      </c>
      <c r="B71" t="str">
        <f t="shared" si="4"/>
        <v>Louisiana,Calcasieu Parish</v>
      </c>
      <c r="C71" s="16" t="s">
        <v>31</v>
      </c>
      <c r="D71" s="12" t="s">
        <v>859</v>
      </c>
      <c r="E71" s="17" t="s">
        <v>1977</v>
      </c>
      <c r="F71" s="22">
        <v>6</v>
      </c>
      <c r="G71" s="65">
        <v>10</v>
      </c>
      <c r="H71" s="20">
        <v>8</v>
      </c>
      <c r="I71" s="25">
        <v>4</v>
      </c>
      <c r="J71" s="17">
        <v>1</v>
      </c>
      <c r="K71" s="26">
        <v>8</v>
      </c>
      <c r="L71" s="16">
        <f t="shared" si="3"/>
        <v>37</v>
      </c>
      <c r="N71" s="2" t="str">
        <f t="shared" si="5"/>
        <v/>
      </c>
      <c r="O71" s="2">
        <v>70</v>
      </c>
      <c r="Q71" s="2"/>
      <c r="R71" s="2"/>
      <c r="S71" s="2"/>
      <c r="T71" s="2" t="s">
        <v>266</v>
      </c>
      <c r="U71" s="2"/>
      <c r="V71" s="2"/>
      <c r="W71" s="2"/>
      <c r="X71" s="2"/>
      <c r="Y71" s="2"/>
      <c r="Z71" s="2" t="s">
        <v>493</v>
      </c>
      <c r="AA71" s="2"/>
      <c r="AB71" s="2"/>
      <c r="AC71" s="2" t="s">
        <v>624</v>
      </c>
      <c r="AD71" s="2" t="s">
        <v>668</v>
      </c>
      <c r="AE71" s="2" t="s">
        <v>711</v>
      </c>
      <c r="AF71" s="2" t="s">
        <v>767</v>
      </c>
      <c r="AG71" s="2" t="s">
        <v>615</v>
      </c>
      <c r="AH71" s="2"/>
      <c r="AI71" s="2"/>
      <c r="AJ71" s="2"/>
      <c r="AK71" s="2"/>
      <c r="AL71" s="2" t="s">
        <v>769</v>
      </c>
      <c r="AM71" s="2" t="s">
        <v>260</v>
      </c>
      <c r="AN71" s="2" t="s">
        <v>1104</v>
      </c>
      <c r="AO71" s="2" t="s">
        <v>155</v>
      </c>
      <c r="AP71" s="2"/>
      <c r="AQ71" s="2" t="s">
        <v>517</v>
      </c>
      <c r="AR71" s="2"/>
      <c r="AS71" s="2"/>
      <c r="AT71" s="2"/>
      <c r="AU71" s="2"/>
      <c r="AV71" s="2"/>
      <c r="AW71" s="2" t="s">
        <v>1356</v>
      </c>
      <c r="AX71" s="2"/>
      <c r="AY71" s="2" t="s">
        <v>628</v>
      </c>
      <c r="AZ71" s="2" t="s">
        <v>1148</v>
      </c>
      <c r="BA71" s="2"/>
      <c r="BB71" s="2"/>
      <c r="BC71" s="2"/>
      <c r="BD71" s="2"/>
      <c r="BE71" s="2"/>
      <c r="BF71" s="2" t="s">
        <v>254</v>
      </c>
      <c r="BG71" s="2" t="s">
        <v>741</v>
      </c>
      <c r="BH71" s="2"/>
      <c r="BI71" s="2"/>
      <c r="BJ71" s="2" t="s">
        <v>1843</v>
      </c>
      <c r="BK71" s="2"/>
      <c r="BL71" s="2"/>
      <c r="BM71" s="2"/>
      <c r="BN71" s="2" t="s">
        <v>1928</v>
      </c>
      <c r="BO71" s="2"/>
      <c r="BP71" s="2">
        <v>71</v>
      </c>
    </row>
    <row r="72" spans="1:68" x14ac:dyDescent="0.25">
      <c r="A72">
        <v>1091</v>
      </c>
      <c r="B72" t="str">
        <f t="shared" si="4"/>
        <v>Louisiana,Cameron Parish</v>
      </c>
      <c r="C72" s="16" t="s">
        <v>31</v>
      </c>
      <c r="D72" s="12" t="s">
        <v>861</v>
      </c>
      <c r="E72" s="17" t="s">
        <v>1992</v>
      </c>
      <c r="F72" s="22">
        <v>6</v>
      </c>
      <c r="G72" s="65">
        <v>10</v>
      </c>
      <c r="H72" s="64">
        <v>3</v>
      </c>
      <c r="I72" s="66">
        <v>10</v>
      </c>
      <c r="J72" s="17">
        <v>1</v>
      </c>
      <c r="K72" s="26">
        <v>8</v>
      </c>
      <c r="L72" s="16">
        <f t="shared" si="3"/>
        <v>38</v>
      </c>
      <c r="N72" s="2" t="str">
        <f t="shared" si="5"/>
        <v/>
      </c>
      <c r="O72" s="2">
        <v>71</v>
      </c>
      <c r="Q72" s="2"/>
      <c r="R72" s="2"/>
      <c r="S72" s="2"/>
      <c r="T72" s="2" t="s">
        <v>267</v>
      </c>
      <c r="U72" s="2"/>
      <c r="V72" s="2"/>
      <c r="W72" s="2"/>
      <c r="X72" s="2"/>
      <c r="Y72" s="2"/>
      <c r="Z72" s="2" t="s">
        <v>494</v>
      </c>
      <c r="AA72" s="2"/>
      <c r="AB72" s="2"/>
      <c r="AC72" s="2" t="s">
        <v>625</v>
      </c>
      <c r="AD72" s="2" t="s">
        <v>669</v>
      </c>
      <c r="AE72" s="2" t="s">
        <v>712</v>
      </c>
      <c r="AF72" s="2" t="s">
        <v>768</v>
      </c>
      <c r="AG72" s="2" t="s">
        <v>245</v>
      </c>
      <c r="AH72" s="2"/>
      <c r="AI72" s="2"/>
      <c r="AJ72" s="2"/>
      <c r="AK72" s="2"/>
      <c r="AL72" s="2" t="s">
        <v>1004</v>
      </c>
      <c r="AM72" s="2" t="s">
        <v>1061</v>
      </c>
      <c r="AN72" s="2" t="s">
        <v>1105</v>
      </c>
      <c r="AO72" s="2" t="s">
        <v>156</v>
      </c>
      <c r="AP72" s="2"/>
      <c r="AQ72" s="2" t="s">
        <v>1137</v>
      </c>
      <c r="AR72" s="2"/>
      <c r="AS72" s="2"/>
      <c r="AT72" s="2"/>
      <c r="AU72" s="2"/>
      <c r="AV72" s="2"/>
      <c r="AW72" s="2" t="s">
        <v>1357</v>
      </c>
      <c r="AX72" s="2"/>
      <c r="AY72" s="2" t="s">
        <v>1432</v>
      </c>
      <c r="AZ72" s="2" t="s">
        <v>1477</v>
      </c>
      <c r="BA72" s="2"/>
      <c r="BB72" s="2"/>
      <c r="BC72" s="2"/>
      <c r="BD72" s="2"/>
      <c r="BE72" s="2"/>
      <c r="BF72" s="2" t="s">
        <v>431</v>
      </c>
      <c r="BG72" s="2" t="s">
        <v>348</v>
      </c>
      <c r="BH72" s="2"/>
      <c r="BI72" s="2"/>
      <c r="BJ72" s="2" t="s">
        <v>1844</v>
      </c>
      <c r="BK72" s="2"/>
      <c r="BL72" s="2"/>
      <c r="BM72" s="2"/>
      <c r="BN72" s="2" t="s">
        <v>640</v>
      </c>
      <c r="BO72" s="2"/>
      <c r="BP72" s="2">
        <v>72</v>
      </c>
    </row>
    <row r="73" spans="1:68" x14ac:dyDescent="0.25">
      <c r="A73">
        <v>1102</v>
      </c>
      <c r="B73" t="str">
        <f t="shared" si="4"/>
        <v>Louisiana,Iberia Parish</v>
      </c>
      <c r="C73" s="16" t="s">
        <v>31</v>
      </c>
      <c r="D73" s="12" t="s">
        <v>872</v>
      </c>
      <c r="E73" s="17" t="s">
        <v>2022</v>
      </c>
      <c r="F73" s="22">
        <v>6</v>
      </c>
      <c r="G73" s="51">
        <v>9</v>
      </c>
      <c r="H73" s="53">
        <v>3</v>
      </c>
      <c r="I73" s="25">
        <v>4</v>
      </c>
      <c r="J73" s="30">
        <v>2</v>
      </c>
      <c r="K73" s="26">
        <v>8</v>
      </c>
      <c r="L73" s="16">
        <f t="shared" si="3"/>
        <v>32</v>
      </c>
      <c r="N73" s="2" t="str">
        <f t="shared" si="5"/>
        <v/>
      </c>
      <c r="O73" s="2">
        <v>72</v>
      </c>
      <c r="Q73" s="2"/>
      <c r="R73" s="2"/>
      <c r="S73" s="2"/>
      <c r="T73" s="2" t="s">
        <v>169</v>
      </c>
      <c r="U73" s="2"/>
      <c r="V73" s="2"/>
      <c r="W73" s="2"/>
      <c r="X73" s="2"/>
      <c r="Y73" s="2"/>
      <c r="Z73" s="2" t="s">
        <v>495</v>
      </c>
      <c r="AA73" s="2"/>
      <c r="AB73" s="2"/>
      <c r="AC73" s="2" t="s">
        <v>626</v>
      </c>
      <c r="AD73" s="2" t="s">
        <v>260</v>
      </c>
      <c r="AE73" s="2" t="s">
        <v>427</v>
      </c>
      <c r="AF73" s="2" t="s">
        <v>769</v>
      </c>
      <c r="AG73" s="2" t="s">
        <v>707</v>
      </c>
      <c r="AH73" s="2"/>
      <c r="AI73" s="2"/>
      <c r="AJ73" s="2"/>
      <c r="AK73" s="2"/>
      <c r="AL73" s="2" t="s">
        <v>1005</v>
      </c>
      <c r="AM73" s="2" t="s">
        <v>1062</v>
      </c>
      <c r="AN73" s="2" t="s">
        <v>1106</v>
      </c>
      <c r="AO73" s="2" t="s">
        <v>1130</v>
      </c>
      <c r="AP73" s="2"/>
      <c r="AQ73" s="2" t="s">
        <v>254</v>
      </c>
      <c r="AR73" s="2"/>
      <c r="AS73" s="2"/>
      <c r="AT73" s="2"/>
      <c r="AU73" s="2"/>
      <c r="AV73" s="2"/>
      <c r="AW73" s="2" t="s">
        <v>1358</v>
      </c>
      <c r="AX73" s="2"/>
      <c r="AY73" s="2" t="s">
        <v>1433</v>
      </c>
      <c r="AZ73" s="2" t="s">
        <v>1478</v>
      </c>
      <c r="BA73" s="2"/>
      <c r="BB73" s="2"/>
      <c r="BC73" s="2"/>
      <c r="BD73" s="2"/>
      <c r="BE73" s="2"/>
      <c r="BF73" s="2" t="s">
        <v>1618</v>
      </c>
      <c r="BG73" s="2" t="s">
        <v>1674</v>
      </c>
      <c r="BH73" s="2"/>
      <c r="BI73" s="2"/>
      <c r="BJ73" s="2" t="s">
        <v>1845</v>
      </c>
      <c r="BK73" s="2"/>
      <c r="BL73" s="2"/>
      <c r="BM73" s="2"/>
      <c r="BN73" s="2" t="s">
        <v>1439</v>
      </c>
      <c r="BO73" s="2"/>
      <c r="BP73" s="2">
        <v>73</v>
      </c>
    </row>
    <row r="74" spans="1:68" x14ac:dyDescent="0.25">
      <c r="A74">
        <v>1106</v>
      </c>
      <c r="B74" t="str">
        <f t="shared" si="4"/>
        <v>Louisiana,Jefferson Davis Parish</v>
      </c>
      <c r="C74" s="16" t="s">
        <v>31</v>
      </c>
      <c r="D74" s="12" t="s">
        <v>876</v>
      </c>
      <c r="E74" s="17" t="s">
        <v>1971</v>
      </c>
      <c r="F74" s="18">
        <v>7</v>
      </c>
      <c r="G74" s="65">
        <v>10</v>
      </c>
      <c r="H74" s="20">
        <v>8</v>
      </c>
      <c r="I74" s="25">
        <v>4</v>
      </c>
      <c r="J74" s="17">
        <v>1</v>
      </c>
      <c r="K74" s="26">
        <v>8</v>
      </c>
      <c r="L74" s="16">
        <f t="shared" si="3"/>
        <v>38</v>
      </c>
      <c r="N74" s="2" t="str">
        <f t="shared" si="5"/>
        <v/>
      </c>
      <c r="O74" s="2">
        <v>73</v>
      </c>
      <c r="Q74" s="2"/>
      <c r="R74" s="2"/>
      <c r="S74" s="2"/>
      <c r="T74" s="2" t="s">
        <v>268</v>
      </c>
      <c r="U74" s="2"/>
      <c r="V74" s="2"/>
      <c r="W74" s="2"/>
      <c r="X74" s="2"/>
      <c r="Y74" s="2"/>
      <c r="Z74" s="2" t="s">
        <v>496</v>
      </c>
      <c r="AA74" s="2"/>
      <c r="AB74" s="2"/>
      <c r="AC74" s="2" t="s">
        <v>157</v>
      </c>
      <c r="AD74" s="2" t="s">
        <v>163</v>
      </c>
      <c r="AE74" s="2" t="s">
        <v>713</v>
      </c>
      <c r="AF74" s="2" t="s">
        <v>770</v>
      </c>
      <c r="AG74" s="2" t="s">
        <v>830</v>
      </c>
      <c r="AH74" s="2"/>
      <c r="AI74" s="2"/>
      <c r="AJ74" s="2"/>
      <c r="AK74" s="2"/>
      <c r="AL74" s="2" t="s">
        <v>1006</v>
      </c>
      <c r="AM74" s="2" t="s">
        <v>1063</v>
      </c>
      <c r="AN74" s="2" t="s">
        <v>266</v>
      </c>
      <c r="AO74" s="2" t="s">
        <v>250</v>
      </c>
      <c r="AP74" s="2"/>
      <c r="AQ74" s="2" t="s">
        <v>1220</v>
      </c>
      <c r="AR74" s="2"/>
      <c r="AS74" s="2"/>
      <c r="AT74" s="2"/>
      <c r="AU74" s="2"/>
      <c r="AV74" s="2"/>
      <c r="AW74" s="2" t="s">
        <v>1359</v>
      </c>
      <c r="AX74" s="2"/>
      <c r="AY74" s="2" t="s">
        <v>1434</v>
      </c>
      <c r="AZ74" s="2" t="s">
        <v>1479</v>
      </c>
      <c r="BA74" s="2"/>
      <c r="BB74" s="2"/>
      <c r="BC74" s="2"/>
      <c r="BD74" s="2"/>
      <c r="BE74" s="2"/>
      <c r="BF74" s="2" t="s">
        <v>1619</v>
      </c>
      <c r="BG74" s="2" t="s">
        <v>1675</v>
      </c>
      <c r="BH74" s="2"/>
      <c r="BI74" s="2"/>
      <c r="BJ74" s="2" t="s">
        <v>1846</v>
      </c>
      <c r="BK74" s="2"/>
      <c r="BL74" s="2"/>
      <c r="BM74" s="2"/>
      <c r="BN74" s="2"/>
      <c r="BO74" s="2"/>
      <c r="BP74" s="2">
        <v>74</v>
      </c>
    </row>
    <row r="75" spans="1:68" x14ac:dyDescent="0.25">
      <c r="A75">
        <v>1111</v>
      </c>
      <c r="B75" t="str">
        <f t="shared" si="4"/>
        <v>Louisiana,Livingston Parish</v>
      </c>
      <c r="C75" s="16" t="s">
        <v>31</v>
      </c>
      <c r="D75" s="12" t="s">
        <v>881</v>
      </c>
      <c r="E75" s="17" t="s">
        <v>1972</v>
      </c>
      <c r="F75" s="18">
        <v>7</v>
      </c>
      <c r="G75" s="51">
        <v>9</v>
      </c>
      <c r="H75" s="20">
        <v>8</v>
      </c>
      <c r="I75" s="61">
        <v>6</v>
      </c>
      <c r="J75" s="17">
        <v>1</v>
      </c>
      <c r="K75" s="26">
        <v>8</v>
      </c>
      <c r="L75" s="16">
        <f t="shared" si="3"/>
        <v>39</v>
      </c>
      <c r="N75" s="2" t="str">
        <f t="shared" si="5"/>
        <v/>
      </c>
      <c r="O75" s="2">
        <v>74</v>
      </c>
      <c r="Q75" s="2"/>
      <c r="R75" s="2"/>
      <c r="S75" s="2"/>
      <c r="T75" s="2" t="s">
        <v>269</v>
      </c>
      <c r="U75" s="2"/>
      <c r="V75" s="2"/>
      <c r="W75" s="2"/>
      <c r="X75" s="2"/>
      <c r="Y75" s="2"/>
      <c r="Z75" s="2" t="s">
        <v>497</v>
      </c>
      <c r="AA75" s="2"/>
      <c r="AB75" s="2"/>
      <c r="AC75" s="2" t="s">
        <v>627</v>
      </c>
      <c r="AD75" s="2" t="s">
        <v>670</v>
      </c>
      <c r="AE75" s="2" t="s">
        <v>714</v>
      </c>
      <c r="AF75" s="2" t="s">
        <v>252</v>
      </c>
      <c r="AG75" s="2" t="s">
        <v>831</v>
      </c>
      <c r="AH75" s="2"/>
      <c r="AI75" s="2"/>
      <c r="AJ75" s="2"/>
      <c r="AK75" s="2"/>
      <c r="AL75" s="2" t="s">
        <v>162</v>
      </c>
      <c r="AM75" s="2" t="s">
        <v>1064</v>
      </c>
      <c r="AN75" s="2" t="s">
        <v>1107</v>
      </c>
      <c r="AO75" s="2" t="s">
        <v>1131</v>
      </c>
      <c r="AP75" s="2"/>
      <c r="AQ75" s="2" t="s">
        <v>1221</v>
      </c>
      <c r="AR75" s="2"/>
      <c r="AS75" s="2"/>
      <c r="AT75" s="2"/>
      <c r="AU75" s="2"/>
      <c r="AV75" s="2"/>
      <c r="AW75" s="2" t="s">
        <v>1360</v>
      </c>
      <c r="AX75" s="2"/>
      <c r="AY75" s="2" t="s">
        <v>1304</v>
      </c>
      <c r="AZ75" s="2" t="s">
        <v>169</v>
      </c>
      <c r="BA75" s="2"/>
      <c r="BB75" s="2"/>
      <c r="BC75" s="2"/>
      <c r="BD75" s="2"/>
      <c r="BE75" s="2"/>
      <c r="BF75" s="2" t="s">
        <v>842</v>
      </c>
      <c r="BG75" s="2" t="s">
        <v>482</v>
      </c>
      <c r="BH75" s="2"/>
      <c r="BI75" s="2"/>
      <c r="BJ75" s="2" t="s">
        <v>257</v>
      </c>
      <c r="BK75" s="2"/>
      <c r="BL75" s="2"/>
      <c r="BM75" s="2"/>
      <c r="BN75" s="2"/>
      <c r="BO75" s="2"/>
      <c r="BP75" s="2">
        <v>75</v>
      </c>
    </row>
    <row r="76" spans="1:68" x14ac:dyDescent="0.25">
      <c r="A76">
        <v>1123</v>
      </c>
      <c r="B76" t="str">
        <f t="shared" si="4"/>
        <v>Louisiana,St Bernard Parish</v>
      </c>
      <c r="C76" s="16" t="s">
        <v>31</v>
      </c>
      <c r="D76" s="12" t="s">
        <v>893</v>
      </c>
      <c r="E76" s="17" t="s">
        <v>2046</v>
      </c>
      <c r="F76" s="34">
        <v>4</v>
      </c>
      <c r="G76" s="23">
        <v>6</v>
      </c>
      <c r="H76" s="17">
        <v>1</v>
      </c>
      <c r="I76" s="56">
        <v>7</v>
      </c>
      <c r="J76" s="30">
        <v>2</v>
      </c>
      <c r="K76" s="26">
        <v>8</v>
      </c>
      <c r="L76" s="16">
        <f t="shared" si="3"/>
        <v>28</v>
      </c>
      <c r="N76" s="2" t="str">
        <f t="shared" si="5"/>
        <v/>
      </c>
      <c r="O76" s="2">
        <v>75</v>
      </c>
      <c r="Q76" s="2"/>
      <c r="R76" s="2"/>
      <c r="S76" s="2"/>
      <c r="T76" s="2" t="s">
        <v>270</v>
      </c>
      <c r="U76" s="2"/>
      <c r="V76" s="2"/>
      <c r="W76" s="2"/>
      <c r="X76" s="2"/>
      <c r="Y76" s="2"/>
      <c r="Z76" s="2" t="s">
        <v>138</v>
      </c>
      <c r="AA76" s="2"/>
      <c r="AB76" s="2"/>
      <c r="AC76" s="2" t="s">
        <v>159</v>
      </c>
      <c r="AD76" s="2" t="s">
        <v>671</v>
      </c>
      <c r="AE76" s="2" t="s">
        <v>715</v>
      </c>
      <c r="AF76" s="2" t="s">
        <v>771</v>
      </c>
      <c r="AG76" s="2" t="s">
        <v>618</v>
      </c>
      <c r="AH76" s="2"/>
      <c r="AI76" s="2"/>
      <c r="AJ76" s="2"/>
      <c r="AK76" s="2"/>
      <c r="AL76" s="2" t="s">
        <v>669</v>
      </c>
      <c r="AM76" s="2" t="s">
        <v>786</v>
      </c>
      <c r="AN76" s="2" t="s">
        <v>542</v>
      </c>
      <c r="AO76" s="2" t="s">
        <v>1132</v>
      </c>
      <c r="AP76" s="2"/>
      <c r="AQ76" s="2" t="s">
        <v>1058</v>
      </c>
      <c r="AR76" s="2"/>
      <c r="AS76" s="2"/>
      <c r="AT76" s="2"/>
      <c r="AU76" s="2"/>
      <c r="AV76" s="2"/>
      <c r="AW76" s="2" t="s">
        <v>254</v>
      </c>
      <c r="AX76" s="2"/>
      <c r="AY76" s="2" t="s">
        <v>163</v>
      </c>
      <c r="AZ76" s="2" t="s">
        <v>1480</v>
      </c>
      <c r="BA76" s="2"/>
      <c r="BB76" s="2"/>
      <c r="BC76" s="2"/>
      <c r="BD76" s="2"/>
      <c r="BE76" s="2"/>
      <c r="BF76" s="2" t="s">
        <v>1362</v>
      </c>
      <c r="BG76" s="2" t="s">
        <v>133</v>
      </c>
      <c r="BH76" s="2"/>
      <c r="BI76" s="2"/>
      <c r="BJ76" s="2" t="s">
        <v>1847</v>
      </c>
      <c r="BK76" s="2"/>
      <c r="BL76" s="2"/>
      <c r="BM76" s="2"/>
      <c r="BN76" s="2"/>
      <c r="BO76" s="2"/>
      <c r="BP76" s="2">
        <v>76</v>
      </c>
    </row>
    <row r="77" spans="1:68" x14ac:dyDescent="0.25">
      <c r="A77">
        <v>1125</v>
      </c>
      <c r="B77" t="str">
        <f t="shared" si="4"/>
        <v>Louisiana,St Helena Parish</v>
      </c>
      <c r="C77" s="16" t="s">
        <v>31</v>
      </c>
      <c r="D77" s="12" t="s">
        <v>895</v>
      </c>
      <c r="E77" s="17" t="s">
        <v>2054</v>
      </c>
      <c r="F77" s="18">
        <v>7</v>
      </c>
      <c r="G77" s="23">
        <v>6</v>
      </c>
      <c r="H77" s="17">
        <v>1</v>
      </c>
      <c r="I77" s="17">
        <v>1</v>
      </c>
      <c r="J77" s="17">
        <v>1</v>
      </c>
      <c r="K77" s="26">
        <v>8</v>
      </c>
      <c r="L77" s="16">
        <f t="shared" si="3"/>
        <v>24</v>
      </c>
      <c r="N77" s="2" t="str">
        <f t="shared" si="5"/>
        <v/>
      </c>
      <c r="O77" s="2">
        <v>76</v>
      </c>
      <c r="Q77" s="2"/>
      <c r="R77" s="2"/>
      <c r="S77" s="2"/>
      <c r="T77" s="2"/>
      <c r="U77" s="2"/>
      <c r="V77" s="2"/>
      <c r="W77" s="2"/>
      <c r="X77" s="2"/>
      <c r="Y77" s="2"/>
      <c r="Z77" s="2" t="s">
        <v>139</v>
      </c>
      <c r="AA77" s="2"/>
      <c r="AB77" s="2"/>
      <c r="AC77" s="2" t="s">
        <v>255</v>
      </c>
      <c r="AD77" s="2" t="s">
        <v>672</v>
      </c>
      <c r="AE77" s="2" t="s">
        <v>716</v>
      </c>
      <c r="AF77" s="2" t="s">
        <v>772</v>
      </c>
      <c r="AG77" s="2" t="s">
        <v>149</v>
      </c>
      <c r="AH77" s="2"/>
      <c r="AI77" s="2"/>
      <c r="AJ77" s="2"/>
      <c r="AK77" s="2"/>
      <c r="AL77" s="2" t="s">
        <v>1007</v>
      </c>
      <c r="AM77" s="2" t="s">
        <v>1065</v>
      </c>
      <c r="AN77" s="2" t="s">
        <v>169</v>
      </c>
      <c r="AO77" s="2" t="s">
        <v>767</v>
      </c>
      <c r="AP77" s="2"/>
      <c r="AQ77" s="2" t="s">
        <v>259</v>
      </c>
      <c r="AR77" s="2"/>
      <c r="AS77" s="2"/>
      <c r="AT77" s="2"/>
      <c r="AU77" s="2"/>
      <c r="AV77" s="2"/>
      <c r="AW77" s="2" t="s">
        <v>160</v>
      </c>
      <c r="AX77" s="2"/>
      <c r="AY77" s="2" t="s">
        <v>632</v>
      </c>
      <c r="AZ77" s="2" t="s">
        <v>1481</v>
      </c>
      <c r="BA77" s="2"/>
      <c r="BB77" s="2"/>
      <c r="BC77" s="2"/>
      <c r="BD77" s="2"/>
      <c r="BE77" s="2"/>
      <c r="BF77" s="2" t="s">
        <v>260</v>
      </c>
      <c r="BG77" s="2" t="s">
        <v>1676</v>
      </c>
      <c r="BH77" s="2"/>
      <c r="BI77" s="2"/>
      <c r="BJ77" s="2" t="s">
        <v>520</v>
      </c>
      <c r="BK77" s="2"/>
      <c r="BL77" s="2"/>
      <c r="BM77" s="2"/>
      <c r="BN77" s="2"/>
      <c r="BO77" s="2"/>
      <c r="BP77" s="2">
        <v>77</v>
      </c>
    </row>
    <row r="78" spans="1:68" x14ac:dyDescent="0.25">
      <c r="A78">
        <v>1127</v>
      </c>
      <c r="B78" t="str">
        <f t="shared" si="4"/>
        <v>Louisiana,St John the Baptist Parish</v>
      </c>
      <c r="C78" s="16" t="s">
        <v>31</v>
      </c>
      <c r="D78" s="12" t="s">
        <v>897</v>
      </c>
      <c r="E78" s="17" t="s">
        <v>1973</v>
      </c>
      <c r="F78" s="22">
        <v>6</v>
      </c>
      <c r="G78" s="51">
        <v>9</v>
      </c>
      <c r="H78" s="20">
        <v>8</v>
      </c>
      <c r="I78" s="61">
        <v>6</v>
      </c>
      <c r="J78" s="30">
        <v>2</v>
      </c>
      <c r="K78" s="26">
        <v>8</v>
      </c>
      <c r="L78" s="16">
        <f t="shared" si="3"/>
        <v>39</v>
      </c>
      <c r="N78" s="2" t="str">
        <f t="shared" si="5"/>
        <v/>
      </c>
      <c r="O78" s="2">
        <v>77</v>
      </c>
      <c r="Q78" s="2"/>
      <c r="R78" s="2"/>
      <c r="S78" s="2"/>
      <c r="T78" s="2"/>
      <c r="U78" s="2"/>
      <c r="V78" s="2"/>
      <c r="W78" s="2"/>
      <c r="X78" s="2"/>
      <c r="Y78" s="2"/>
      <c r="Z78" s="2" t="s">
        <v>498</v>
      </c>
      <c r="AA78" s="2"/>
      <c r="AB78" s="2"/>
      <c r="AC78" s="2" t="s">
        <v>257</v>
      </c>
      <c r="AD78" s="2" t="s">
        <v>673</v>
      </c>
      <c r="AE78" s="2" t="s">
        <v>254</v>
      </c>
      <c r="AF78" s="2" t="s">
        <v>773</v>
      </c>
      <c r="AG78" s="2" t="s">
        <v>832</v>
      </c>
      <c r="AH78" s="2"/>
      <c r="AI78" s="2"/>
      <c r="AJ78" s="2"/>
      <c r="AK78" s="2"/>
      <c r="AL78" s="2" t="s">
        <v>1008</v>
      </c>
      <c r="AM78" s="2" t="s">
        <v>846</v>
      </c>
      <c r="AN78" s="2" t="s">
        <v>543</v>
      </c>
      <c r="AO78" s="2" t="s">
        <v>1133</v>
      </c>
      <c r="AP78" s="2"/>
      <c r="AQ78" s="2" t="s">
        <v>1222</v>
      </c>
      <c r="AR78" s="2"/>
      <c r="AS78" s="2"/>
      <c r="AT78" s="2"/>
      <c r="AU78" s="2"/>
      <c r="AV78" s="2"/>
      <c r="AW78" s="2" t="s">
        <v>520</v>
      </c>
      <c r="AX78" s="2"/>
      <c r="AY78" s="2" t="s">
        <v>379</v>
      </c>
      <c r="AZ78" s="2" t="s">
        <v>1482</v>
      </c>
      <c r="BA78" s="2"/>
      <c r="BB78" s="2"/>
      <c r="BC78" s="2"/>
      <c r="BD78" s="2"/>
      <c r="BE78" s="2"/>
      <c r="BF78" s="2" t="s">
        <v>1620</v>
      </c>
      <c r="BG78" s="2" t="s">
        <v>483</v>
      </c>
      <c r="BH78" s="2"/>
      <c r="BI78" s="2"/>
      <c r="BJ78" s="2" t="s">
        <v>1848</v>
      </c>
      <c r="BK78" s="2"/>
      <c r="BL78" s="2"/>
      <c r="BM78" s="2"/>
      <c r="BN78" s="2"/>
      <c r="BO78" s="2"/>
      <c r="BP78" s="2">
        <v>78</v>
      </c>
    </row>
    <row r="79" spans="1:68" x14ac:dyDescent="0.25">
      <c r="A79">
        <v>1130</v>
      </c>
      <c r="B79" t="str">
        <f t="shared" si="4"/>
        <v>Louisiana,St Mary Parish</v>
      </c>
      <c r="C79" s="16" t="s">
        <v>31</v>
      </c>
      <c r="D79" s="12" t="s">
        <v>900</v>
      </c>
      <c r="E79" s="17" t="s">
        <v>2012</v>
      </c>
      <c r="F79" s="34">
        <v>4</v>
      </c>
      <c r="G79" s="51">
        <v>9</v>
      </c>
      <c r="H79" s="53">
        <v>3</v>
      </c>
      <c r="I79" s="56">
        <v>7</v>
      </c>
      <c r="J79" s="30">
        <v>2</v>
      </c>
      <c r="K79" s="26">
        <v>8</v>
      </c>
      <c r="L79" s="16">
        <f t="shared" si="3"/>
        <v>33</v>
      </c>
      <c r="N79" s="2" t="str">
        <f t="shared" si="5"/>
        <v/>
      </c>
      <c r="O79" s="2">
        <v>78</v>
      </c>
      <c r="Q79" s="2"/>
      <c r="R79" s="2"/>
      <c r="S79" s="2"/>
      <c r="T79" s="2"/>
      <c r="U79" s="2"/>
      <c r="V79" s="2"/>
      <c r="W79" s="2"/>
      <c r="X79" s="2"/>
      <c r="Y79" s="2"/>
      <c r="Z79" s="2" t="s">
        <v>140</v>
      </c>
      <c r="AA79" s="2"/>
      <c r="AB79" s="2"/>
      <c r="AC79" s="2" t="s">
        <v>431</v>
      </c>
      <c r="AD79" s="2" t="s">
        <v>674</v>
      </c>
      <c r="AE79" s="2" t="s">
        <v>717</v>
      </c>
      <c r="AF79" s="2" t="s">
        <v>774</v>
      </c>
      <c r="AG79" s="2" t="s">
        <v>151</v>
      </c>
      <c r="AH79" s="2"/>
      <c r="AI79" s="2"/>
      <c r="AJ79" s="2"/>
      <c r="AK79" s="2"/>
      <c r="AL79" s="2" t="s">
        <v>1009</v>
      </c>
      <c r="AM79" s="2" t="s">
        <v>1066</v>
      </c>
      <c r="AN79" s="2" t="s">
        <v>544</v>
      </c>
      <c r="AO79" s="2" t="s">
        <v>1134</v>
      </c>
      <c r="AP79" s="2"/>
      <c r="AQ79" s="2" t="s">
        <v>1223</v>
      </c>
      <c r="AR79" s="2"/>
      <c r="AS79" s="2"/>
      <c r="AT79" s="2"/>
      <c r="AU79" s="2"/>
      <c r="AV79" s="2"/>
      <c r="AW79" s="2" t="s">
        <v>1361</v>
      </c>
      <c r="AX79" s="2"/>
      <c r="AY79" s="2" t="s">
        <v>1435</v>
      </c>
      <c r="AZ79" s="2"/>
      <c r="BA79" s="2"/>
      <c r="BB79" s="2"/>
      <c r="BC79" s="2"/>
      <c r="BD79" s="2"/>
      <c r="BE79" s="2"/>
      <c r="BF79" s="2" t="s">
        <v>263</v>
      </c>
      <c r="BG79" s="2" t="s">
        <v>1677</v>
      </c>
      <c r="BH79" s="2"/>
      <c r="BI79" s="2"/>
      <c r="BJ79" s="2" t="s">
        <v>1849</v>
      </c>
      <c r="BK79" s="2"/>
      <c r="BL79" s="2"/>
      <c r="BM79" s="2"/>
      <c r="BN79" s="2"/>
      <c r="BO79" s="2"/>
      <c r="BP79" s="2">
        <v>79</v>
      </c>
    </row>
    <row r="80" spans="1:68" x14ac:dyDescent="0.25">
      <c r="A80">
        <v>1134</v>
      </c>
      <c r="B80" t="str">
        <f t="shared" si="4"/>
        <v>Louisiana,Terrebonne Parish</v>
      </c>
      <c r="C80" s="16" t="s">
        <v>31</v>
      </c>
      <c r="D80" s="12" t="s">
        <v>904</v>
      </c>
      <c r="E80" s="17" t="s">
        <v>2032</v>
      </c>
      <c r="F80" s="34">
        <v>4</v>
      </c>
      <c r="G80" s="51">
        <v>9</v>
      </c>
      <c r="H80" s="17">
        <v>1</v>
      </c>
      <c r="I80" s="56">
        <v>7</v>
      </c>
      <c r="J80" s="50">
        <v>3</v>
      </c>
      <c r="K80" s="26">
        <v>8</v>
      </c>
      <c r="L80" s="16">
        <f t="shared" si="3"/>
        <v>32</v>
      </c>
      <c r="N80" s="2" t="str">
        <f t="shared" si="5"/>
        <v/>
      </c>
      <c r="O80" s="2">
        <v>79</v>
      </c>
      <c r="Q80" s="2"/>
      <c r="R80" s="2"/>
      <c r="S80" s="2"/>
      <c r="T80" s="2"/>
      <c r="U80" s="2"/>
      <c r="V80" s="2"/>
      <c r="W80" s="2"/>
      <c r="X80" s="2"/>
      <c r="Y80" s="2"/>
      <c r="Z80" s="2" t="s">
        <v>499</v>
      </c>
      <c r="AA80" s="2"/>
      <c r="AB80" s="2"/>
      <c r="AC80" s="2" t="s">
        <v>160</v>
      </c>
      <c r="AD80" s="2" t="s">
        <v>675</v>
      </c>
      <c r="AE80" s="2" t="s">
        <v>718</v>
      </c>
      <c r="AF80" s="2" t="s">
        <v>775</v>
      </c>
      <c r="AG80" s="2" t="s">
        <v>152</v>
      </c>
      <c r="AH80" s="2"/>
      <c r="AI80" s="2"/>
      <c r="AJ80" s="2"/>
      <c r="AK80" s="2"/>
      <c r="AL80" s="2" t="s">
        <v>1010</v>
      </c>
      <c r="AM80" s="2" t="s">
        <v>1067</v>
      </c>
      <c r="AN80" s="2" t="s">
        <v>548</v>
      </c>
      <c r="AO80" s="2" t="s">
        <v>157</v>
      </c>
      <c r="AP80" s="2"/>
      <c r="AQ80" s="2" t="s">
        <v>1224</v>
      </c>
      <c r="AR80" s="2"/>
      <c r="AS80" s="2"/>
      <c r="AT80" s="2"/>
      <c r="AU80" s="2"/>
      <c r="AV80" s="2"/>
      <c r="AW80" s="2" t="s">
        <v>1243</v>
      </c>
      <c r="AX80" s="2"/>
      <c r="AY80" s="2" t="s">
        <v>1436</v>
      </c>
      <c r="AZ80" s="2"/>
      <c r="BA80" s="2"/>
      <c r="BB80" s="2"/>
      <c r="BC80" s="2"/>
      <c r="BD80" s="2"/>
      <c r="BE80" s="2"/>
      <c r="BF80" s="2" t="s">
        <v>163</v>
      </c>
      <c r="BG80" s="2" t="s">
        <v>1678</v>
      </c>
      <c r="BH80" s="2"/>
      <c r="BI80" s="2"/>
      <c r="BJ80" s="2" t="s">
        <v>1243</v>
      </c>
      <c r="BK80" s="2"/>
      <c r="BL80" s="2"/>
      <c r="BM80" s="2"/>
      <c r="BN80" s="2"/>
      <c r="BO80" s="2"/>
      <c r="BP80" s="2">
        <v>80</v>
      </c>
    </row>
    <row r="81" spans="1:68" x14ac:dyDescent="0.25">
      <c r="A81">
        <v>1370</v>
      </c>
      <c r="B81" t="str">
        <f t="shared" si="4"/>
        <v>Mississippi,Amite County</v>
      </c>
      <c r="C81" s="16" t="s">
        <v>38</v>
      </c>
      <c r="D81" s="12" t="s">
        <v>1075</v>
      </c>
      <c r="E81" s="17" t="s">
        <v>2023</v>
      </c>
      <c r="F81" s="18">
        <v>7</v>
      </c>
      <c r="G81" s="19">
        <v>4</v>
      </c>
      <c r="H81" s="20">
        <v>8</v>
      </c>
      <c r="I81" s="17">
        <v>1</v>
      </c>
      <c r="J81" s="17">
        <v>1</v>
      </c>
      <c r="K81" s="26">
        <v>8</v>
      </c>
      <c r="L81" s="16">
        <f t="shared" si="3"/>
        <v>29</v>
      </c>
      <c r="N81" s="2" t="str">
        <f t="shared" si="5"/>
        <v/>
      </c>
      <c r="O81" s="2">
        <v>80</v>
      </c>
      <c r="Q81" s="2"/>
      <c r="R81" s="2"/>
      <c r="S81" s="2"/>
      <c r="T81" s="2"/>
      <c r="U81" s="2"/>
      <c r="V81" s="2"/>
      <c r="W81" s="2"/>
      <c r="X81" s="2"/>
      <c r="Y81" s="2"/>
      <c r="Z81" s="2" t="s">
        <v>500</v>
      </c>
      <c r="AA81" s="2"/>
      <c r="AB81" s="2"/>
      <c r="AC81" s="2" t="s">
        <v>628</v>
      </c>
      <c r="AD81" s="2" t="s">
        <v>676</v>
      </c>
      <c r="AE81" s="2" t="s">
        <v>719</v>
      </c>
      <c r="AF81" s="2" t="s">
        <v>776</v>
      </c>
      <c r="AG81" s="2" t="s">
        <v>422</v>
      </c>
      <c r="AH81" s="2"/>
      <c r="AI81" s="2"/>
      <c r="AJ81" s="2"/>
      <c r="AK81" s="2"/>
      <c r="AL81" s="2" t="s">
        <v>267</v>
      </c>
      <c r="AM81" s="2" t="s">
        <v>1068</v>
      </c>
      <c r="AN81" s="2" t="s">
        <v>171</v>
      </c>
      <c r="AO81" s="2" t="s">
        <v>1135</v>
      </c>
      <c r="AP81" s="2"/>
      <c r="AQ81" s="2" t="s">
        <v>779</v>
      </c>
      <c r="AR81" s="2"/>
      <c r="AS81" s="2"/>
      <c r="AT81" s="2"/>
      <c r="AU81" s="2"/>
      <c r="AV81" s="2"/>
      <c r="AW81" s="2" t="s">
        <v>844</v>
      </c>
      <c r="AX81" s="2"/>
      <c r="AY81" s="2" t="s">
        <v>266</v>
      </c>
      <c r="AZ81" s="2"/>
      <c r="BA81" s="2"/>
      <c r="BB81" s="2"/>
      <c r="BC81" s="2"/>
      <c r="BD81" s="2"/>
      <c r="BE81" s="2"/>
      <c r="BF81" s="2" t="s">
        <v>783</v>
      </c>
      <c r="BG81" s="2" t="s">
        <v>134</v>
      </c>
      <c r="BH81" s="2"/>
      <c r="BI81" s="2"/>
      <c r="BJ81" s="2" t="s">
        <v>161</v>
      </c>
      <c r="BK81" s="2"/>
      <c r="BL81" s="2"/>
      <c r="BM81" s="2"/>
      <c r="BN81" s="2"/>
      <c r="BO81" s="2"/>
      <c r="BP81" s="2">
        <v>81</v>
      </c>
    </row>
    <row r="82" spans="1:68" x14ac:dyDescent="0.25">
      <c r="A82">
        <v>1387</v>
      </c>
      <c r="B82" t="str">
        <f t="shared" si="4"/>
        <v>Mississippi,George County</v>
      </c>
      <c r="C82" s="16" t="s">
        <v>38</v>
      </c>
      <c r="D82" s="12" t="s">
        <v>1082</v>
      </c>
      <c r="E82" s="17" t="s">
        <v>2024</v>
      </c>
      <c r="F82" s="22">
        <v>6</v>
      </c>
      <c r="G82" s="37">
        <v>5</v>
      </c>
      <c r="H82" s="20">
        <v>8</v>
      </c>
      <c r="I82" s="17">
        <v>1</v>
      </c>
      <c r="J82" s="17">
        <v>1</v>
      </c>
      <c r="K82" s="26">
        <v>8</v>
      </c>
      <c r="L82" s="16">
        <f t="shared" si="3"/>
        <v>29</v>
      </c>
      <c r="N82" s="2" t="str">
        <f t="shared" si="5"/>
        <v/>
      </c>
      <c r="O82" s="2">
        <v>81</v>
      </c>
      <c r="Q82" s="2"/>
      <c r="R82" s="2"/>
      <c r="S82" s="2"/>
      <c r="T82" s="2"/>
      <c r="U82" s="2"/>
      <c r="V82" s="2"/>
      <c r="W82" s="2"/>
      <c r="X82" s="2"/>
      <c r="Y82" s="2"/>
      <c r="Z82" s="2" t="s">
        <v>141</v>
      </c>
      <c r="AA82" s="2"/>
      <c r="AB82" s="2"/>
      <c r="AC82" s="2" t="s">
        <v>629</v>
      </c>
      <c r="AD82" s="2" t="s">
        <v>266</v>
      </c>
      <c r="AE82" s="2" t="s">
        <v>720</v>
      </c>
      <c r="AF82" s="2" t="s">
        <v>777</v>
      </c>
      <c r="AG82" s="2" t="s">
        <v>620</v>
      </c>
      <c r="AH82" s="2"/>
      <c r="AI82" s="2"/>
      <c r="AJ82" s="2"/>
      <c r="AK82" s="2"/>
      <c r="AL82" s="2" t="s">
        <v>1011</v>
      </c>
      <c r="AM82" s="2" t="s">
        <v>1069</v>
      </c>
      <c r="AN82" s="2" t="s">
        <v>1108</v>
      </c>
      <c r="AO82" s="2" t="s">
        <v>1136</v>
      </c>
      <c r="AP82" s="2"/>
      <c r="AQ82" s="2" t="s">
        <v>781</v>
      </c>
      <c r="AR82" s="2"/>
      <c r="AS82" s="2"/>
      <c r="AT82" s="2"/>
      <c r="AU82" s="2"/>
      <c r="AV82" s="2"/>
      <c r="AW82" s="2" t="s">
        <v>1362</v>
      </c>
      <c r="AX82" s="2"/>
      <c r="AY82" s="2" t="s">
        <v>1437</v>
      </c>
      <c r="AZ82" s="2"/>
      <c r="BA82" s="2"/>
      <c r="BB82" s="2"/>
      <c r="BC82" s="2"/>
      <c r="BD82" s="2"/>
      <c r="BE82" s="2"/>
      <c r="BF82" s="2" t="s">
        <v>526</v>
      </c>
      <c r="BG82" s="2" t="s">
        <v>1679</v>
      </c>
      <c r="BH82" s="2"/>
      <c r="BI82" s="2"/>
      <c r="BJ82" s="2" t="s">
        <v>260</v>
      </c>
      <c r="BK82" s="2"/>
      <c r="BL82" s="2"/>
      <c r="BM82" s="2"/>
      <c r="BN82" s="2"/>
      <c r="BO82" s="2"/>
      <c r="BP82" s="2">
        <v>82</v>
      </c>
    </row>
    <row r="83" spans="1:68" x14ac:dyDescent="0.25">
      <c r="A83">
        <v>1388</v>
      </c>
      <c r="B83" t="str">
        <f t="shared" si="4"/>
        <v>Mississippi,Greene County</v>
      </c>
      <c r="C83" s="16" t="s">
        <v>38</v>
      </c>
      <c r="D83" s="12" t="s">
        <v>136</v>
      </c>
      <c r="E83" s="17" t="s">
        <v>2025</v>
      </c>
      <c r="F83" s="22">
        <v>6</v>
      </c>
      <c r="G83" s="37">
        <v>5</v>
      </c>
      <c r="H83" s="20">
        <v>8</v>
      </c>
      <c r="I83" s="17">
        <v>1</v>
      </c>
      <c r="J83" s="17">
        <v>1</v>
      </c>
      <c r="K83" s="26">
        <v>8</v>
      </c>
      <c r="L83" s="16">
        <f t="shared" si="3"/>
        <v>29</v>
      </c>
      <c r="N83" s="2" t="str">
        <f t="shared" si="5"/>
        <v/>
      </c>
      <c r="O83" s="2">
        <v>82</v>
      </c>
      <c r="Q83" s="2"/>
      <c r="R83" s="2"/>
      <c r="S83" s="2"/>
      <c r="T83" s="2"/>
      <c r="U83" s="2"/>
      <c r="V83" s="2"/>
      <c r="W83" s="2"/>
      <c r="X83" s="2"/>
      <c r="Y83" s="2"/>
      <c r="Z83" s="2" t="s">
        <v>501</v>
      </c>
      <c r="AA83" s="2"/>
      <c r="AB83" s="2"/>
      <c r="AC83" s="2" t="s">
        <v>162</v>
      </c>
      <c r="AD83" s="2" t="s">
        <v>677</v>
      </c>
      <c r="AE83" s="2" t="s">
        <v>260</v>
      </c>
      <c r="AF83" s="2" t="s">
        <v>778</v>
      </c>
      <c r="AG83" s="2" t="s">
        <v>760</v>
      </c>
      <c r="AH83" s="2"/>
      <c r="AI83" s="2"/>
      <c r="AJ83" s="2"/>
      <c r="AK83" s="2"/>
      <c r="AL83" s="2" t="s">
        <v>543</v>
      </c>
      <c r="AM83" s="2" t="s">
        <v>169</v>
      </c>
      <c r="AN83" s="2" t="s">
        <v>1109</v>
      </c>
      <c r="AO83" s="2" t="s">
        <v>159</v>
      </c>
      <c r="AP83" s="2"/>
      <c r="AQ83" s="2" t="s">
        <v>782</v>
      </c>
      <c r="AR83" s="2"/>
      <c r="AS83" s="2"/>
      <c r="AT83" s="2"/>
      <c r="AU83" s="2"/>
      <c r="AV83" s="2"/>
      <c r="AW83" s="2" t="s">
        <v>1363</v>
      </c>
      <c r="AX83" s="2"/>
      <c r="AY83" s="2" t="s">
        <v>1438</v>
      </c>
      <c r="AZ83" s="2"/>
      <c r="BA83" s="2"/>
      <c r="BB83" s="2"/>
      <c r="BC83" s="2"/>
      <c r="BD83" s="2"/>
      <c r="BE83" s="2"/>
      <c r="BF83" s="2" t="s">
        <v>673</v>
      </c>
      <c r="BG83" s="2" t="s">
        <v>1680</v>
      </c>
      <c r="BH83" s="2"/>
      <c r="BI83" s="2"/>
      <c r="BJ83" s="2" t="s">
        <v>1850</v>
      </c>
      <c r="BK83" s="2"/>
      <c r="BL83" s="2"/>
      <c r="BM83" s="2"/>
      <c r="BN83" s="2"/>
      <c r="BO83" s="2"/>
      <c r="BP83" s="2">
        <v>83</v>
      </c>
    </row>
    <row r="84" spans="1:68" x14ac:dyDescent="0.25">
      <c r="A84">
        <v>1397</v>
      </c>
      <c r="B84" t="str">
        <f t="shared" si="4"/>
        <v>Mississippi,Jackson County</v>
      </c>
      <c r="C84" s="16" t="s">
        <v>38</v>
      </c>
      <c r="D84" s="12" t="s">
        <v>140</v>
      </c>
      <c r="E84" s="17" t="s">
        <v>1974</v>
      </c>
      <c r="F84" s="22">
        <v>6</v>
      </c>
      <c r="G84" s="51">
        <v>9</v>
      </c>
      <c r="H84" s="20">
        <v>8</v>
      </c>
      <c r="I84" s="25">
        <v>4</v>
      </c>
      <c r="J84" s="50">
        <v>3</v>
      </c>
      <c r="K84" s="26">
        <v>8</v>
      </c>
      <c r="L84" s="16">
        <f t="shared" si="3"/>
        <v>38</v>
      </c>
      <c r="N84" s="2" t="str">
        <f t="shared" si="5"/>
        <v/>
      </c>
      <c r="O84" s="2">
        <v>83</v>
      </c>
      <c r="Q84" s="2"/>
      <c r="R84" s="2"/>
      <c r="S84" s="2"/>
      <c r="T84" s="2"/>
      <c r="U84" s="2"/>
      <c r="V84" s="2"/>
      <c r="W84" s="2"/>
      <c r="X84" s="2"/>
      <c r="Y84" s="2"/>
      <c r="Z84" s="2" t="s">
        <v>241</v>
      </c>
      <c r="AA84" s="2"/>
      <c r="AB84" s="2"/>
      <c r="AC84" s="2" t="s">
        <v>259</v>
      </c>
      <c r="AD84" s="2" t="s">
        <v>678</v>
      </c>
      <c r="AE84" s="2" t="s">
        <v>163</v>
      </c>
      <c r="AF84" s="2" t="s">
        <v>668</v>
      </c>
      <c r="AG84" s="2" t="s">
        <v>833</v>
      </c>
      <c r="AH84" s="2"/>
      <c r="AI84" s="2"/>
      <c r="AJ84" s="2"/>
      <c r="AK84" s="2"/>
      <c r="AL84" s="2" t="s">
        <v>1012</v>
      </c>
      <c r="AM84" s="2" t="s">
        <v>1070</v>
      </c>
      <c r="AN84" s="2"/>
      <c r="AO84" s="2" t="s">
        <v>1137</v>
      </c>
      <c r="AP84" s="2"/>
      <c r="AQ84" s="2" t="s">
        <v>721</v>
      </c>
      <c r="AR84" s="2"/>
      <c r="AS84" s="2"/>
      <c r="AT84" s="2"/>
      <c r="AU84" s="2"/>
      <c r="AV84" s="2"/>
      <c r="AW84" s="2" t="s">
        <v>1144</v>
      </c>
      <c r="AX84" s="2"/>
      <c r="AY84" s="2" t="s">
        <v>542</v>
      </c>
      <c r="AZ84" s="2"/>
      <c r="BA84" s="2"/>
      <c r="BB84" s="2"/>
      <c r="BC84" s="2"/>
      <c r="BD84" s="2"/>
      <c r="BE84" s="2"/>
      <c r="BF84" s="2" t="s">
        <v>787</v>
      </c>
      <c r="BG84" s="2" t="s">
        <v>1681</v>
      </c>
      <c r="BH84" s="2"/>
      <c r="BI84" s="2"/>
      <c r="BJ84" s="2" t="s">
        <v>1851</v>
      </c>
      <c r="BK84" s="2"/>
      <c r="BL84" s="2"/>
      <c r="BM84" s="2"/>
      <c r="BN84" s="2"/>
      <c r="BO84" s="2"/>
      <c r="BP84" s="2">
        <v>84</v>
      </c>
    </row>
    <row r="85" spans="1:68" x14ac:dyDescent="0.25">
      <c r="A85">
        <v>1400</v>
      </c>
      <c r="B85" t="str">
        <f t="shared" si="4"/>
        <v>Mississippi,Jefferson Davis County</v>
      </c>
      <c r="C85" s="16" t="s">
        <v>38</v>
      </c>
      <c r="D85" s="12" t="s">
        <v>1088</v>
      </c>
      <c r="E85" s="17" t="s">
        <v>2013</v>
      </c>
      <c r="F85" s="22">
        <v>6</v>
      </c>
      <c r="G85" s="37">
        <v>5</v>
      </c>
      <c r="H85" s="38">
        <v>9</v>
      </c>
      <c r="I85" s="17">
        <v>1</v>
      </c>
      <c r="J85" s="17">
        <v>1</v>
      </c>
      <c r="K85" s="26">
        <v>8</v>
      </c>
      <c r="L85" s="16">
        <f t="shared" si="3"/>
        <v>30</v>
      </c>
      <c r="N85" s="2" t="str">
        <f t="shared" si="5"/>
        <v/>
      </c>
      <c r="O85" s="2">
        <v>84</v>
      </c>
      <c r="Q85" s="2"/>
      <c r="R85" s="2"/>
      <c r="S85" s="2"/>
      <c r="T85" s="2"/>
      <c r="U85" s="2"/>
      <c r="V85" s="2"/>
      <c r="W85" s="2"/>
      <c r="X85" s="2"/>
      <c r="Y85" s="2"/>
      <c r="Z85" s="2" t="s">
        <v>502</v>
      </c>
      <c r="AA85" s="2"/>
      <c r="AB85" s="2"/>
      <c r="AC85" s="2" t="s">
        <v>630</v>
      </c>
      <c r="AD85" s="2" t="s">
        <v>679</v>
      </c>
      <c r="AE85" s="2" t="s">
        <v>721</v>
      </c>
      <c r="AF85" s="2" t="s">
        <v>161</v>
      </c>
      <c r="AG85" s="2" t="s">
        <v>623</v>
      </c>
      <c r="AH85" s="2"/>
      <c r="AI85" s="2"/>
      <c r="AJ85" s="2"/>
      <c r="AK85" s="2"/>
      <c r="AL85" s="2"/>
      <c r="AM85" s="2" t="s">
        <v>1071</v>
      </c>
      <c r="AN85" s="2"/>
      <c r="AO85" s="2" t="s">
        <v>254</v>
      </c>
      <c r="AP85" s="2"/>
      <c r="AQ85" s="2" t="s">
        <v>785</v>
      </c>
      <c r="AR85" s="2"/>
      <c r="AS85" s="2"/>
      <c r="AT85" s="2"/>
      <c r="AU85" s="2"/>
      <c r="AV85" s="2"/>
      <c r="AW85" s="2" t="s">
        <v>1364</v>
      </c>
      <c r="AX85" s="2"/>
      <c r="AY85" s="2" t="s">
        <v>169</v>
      </c>
      <c r="AZ85" s="2"/>
      <c r="BA85" s="2"/>
      <c r="BB85" s="2"/>
      <c r="BC85" s="2"/>
      <c r="BD85" s="2"/>
      <c r="BE85" s="2"/>
      <c r="BF85" s="2" t="s">
        <v>676</v>
      </c>
      <c r="BG85" s="2" t="s">
        <v>1682</v>
      </c>
      <c r="BH85" s="2"/>
      <c r="BI85" s="2"/>
      <c r="BJ85" s="2" t="s">
        <v>1852</v>
      </c>
      <c r="BK85" s="2"/>
      <c r="BL85" s="2"/>
      <c r="BM85" s="2"/>
      <c r="BN85" s="2"/>
      <c r="BO85" s="2"/>
      <c r="BP85" s="2">
        <v>85</v>
      </c>
    </row>
    <row r="86" spans="1:68" x14ac:dyDescent="0.25">
      <c r="A86">
        <v>1433</v>
      </c>
      <c r="B86" t="str">
        <f t="shared" si="4"/>
        <v>Mississippi,Stone County</v>
      </c>
      <c r="C86" s="16" t="s">
        <v>38</v>
      </c>
      <c r="D86" s="12" t="s">
        <v>265</v>
      </c>
      <c r="E86" s="17" t="s">
        <v>2002</v>
      </c>
      <c r="F86" s="18">
        <v>7</v>
      </c>
      <c r="G86" s="23">
        <v>6</v>
      </c>
      <c r="H86" s="20">
        <v>8</v>
      </c>
      <c r="I86" s="17">
        <v>1</v>
      </c>
      <c r="J86" s="17">
        <v>1</v>
      </c>
      <c r="K86" s="26">
        <v>8</v>
      </c>
      <c r="L86" s="16">
        <f t="shared" si="3"/>
        <v>31</v>
      </c>
      <c r="N86" s="2" t="str">
        <f t="shared" si="5"/>
        <v/>
      </c>
      <c r="O86" s="2">
        <v>85</v>
      </c>
      <c r="Q86" s="2"/>
      <c r="R86" s="2"/>
      <c r="S86" s="2"/>
      <c r="T86" s="2"/>
      <c r="U86" s="2"/>
      <c r="V86" s="2"/>
      <c r="W86" s="2"/>
      <c r="X86" s="2"/>
      <c r="Y86" s="2"/>
      <c r="Z86" s="2" t="s">
        <v>142</v>
      </c>
      <c r="AA86" s="2"/>
      <c r="AB86" s="2"/>
      <c r="AC86" s="2" t="s">
        <v>631</v>
      </c>
      <c r="AD86" s="2" t="s">
        <v>636</v>
      </c>
      <c r="AE86" s="2" t="s">
        <v>722</v>
      </c>
      <c r="AF86" s="2" t="s">
        <v>259</v>
      </c>
      <c r="AG86" s="2" t="s">
        <v>834</v>
      </c>
      <c r="AH86" s="2"/>
      <c r="AI86" s="2"/>
      <c r="AJ86" s="2"/>
      <c r="AK86" s="2"/>
      <c r="AL86" s="2"/>
      <c r="AM86" s="2" t="s">
        <v>1072</v>
      </c>
      <c r="AN86" s="2"/>
      <c r="AO86" s="2" t="s">
        <v>257</v>
      </c>
      <c r="AP86" s="2"/>
      <c r="AQ86" s="2" t="s">
        <v>1225</v>
      </c>
      <c r="AR86" s="2"/>
      <c r="AS86" s="2"/>
      <c r="AT86" s="2"/>
      <c r="AU86" s="2"/>
      <c r="AV86" s="2"/>
      <c r="AW86" s="2" t="s">
        <v>1365</v>
      </c>
      <c r="AX86" s="2"/>
      <c r="AY86" s="2" t="s">
        <v>543</v>
      </c>
      <c r="AZ86" s="2"/>
      <c r="BA86" s="2"/>
      <c r="BB86" s="2"/>
      <c r="BC86" s="2"/>
      <c r="BD86" s="2"/>
      <c r="BE86" s="2"/>
      <c r="BF86" s="2" t="s">
        <v>1621</v>
      </c>
      <c r="BG86" s="2" t="s">
        <v>1683</v>
      </c>
      <c r="BH86" s="2"/>
      <c r="BI86" s="2"/>
      <c r="BJ86" s="2" t="s">
        <v>1853</v>
      </c>
      <c r="BK86" s="2"/>
      <c r="BL86" s="2"/>
      <c r="BM86" s="2"/>
      <c r="BN86" s="2"/>
      <c r="BO86" s="2"/>
      <c r="BP86" s="2">
        <v>86</v>
      </c>
    </row>
    <row r="87" spans="1:68" x14ac:dyDescent="0.25">
      <c r="A87">
        <v>1441</v>
      </c>
      <c r="B87" t="str">
        <f t="shared" si="4"/>
        <v>Mississippi,Walthall County</v>
      </c>
      <c r="C87" s="16" t="s">
        <v>38</v>
      </c>
      <c r="D87" s="12" t="s">
        <v>1107</v>
      </c>
      <c r="E87" s="17" t="s">
        <v>2014</v>
      </c>
      <c r="F87" s="18">
        <v>7</v>
      </c>
      <c r="G87" s="37">
        <v>5</v>
      </c>
      <c r="H87" s="20">
        <v>8</v>
      </c>
      <c r="I87" s="17">
        <v>1</v>
      </c>
      <c r="J87" s="17">
        <v>1</v>
      </c>
      <c r="K87" s="26">
        <v>8</v>
      </c>
      <c r="L87" s="16">
        <f t="shared" si="3"/>
        <v>30</v>
      </c>
      <c r="N87" s="2" t="str">
        <f t="shared" si="5"/>
        <v/>
      </c>
      <c r="O87" s="2">
        <v>86</v>
      </c>
      <c r="Q87" s="2"/>
      <c r="R87" s="2"/>
      <c r="S87" s="2"/>
      <c r="T87" s="2"/>
      <c r="U87" s="2"/>
      <c r="V87" s="2"/>
      <c r="W87" s="2"/>
      <c r="X87" s="2"/>
      <c r="Y87" s="2"/>
      <c r="Z87" s="2" t="s">
        <v>503</v>
      </c>
      <c r="AA87" s="2"/>
      <c r="AB87" s="2"/>
      <c r="AC87" s="2" t="s">
        <v>260</v>
      </c>
      <c r="AD87" s="2" t="s">
        <v>542</v>
      </c>
      <c r="AE87" s="2" t="s">
        <v>723</v>
      </c>
      <c r="AF87" s="2" t="s">
        <v>260</v>
      </c>
      <c r="AG87" s="2" t="s">
        <v>154</v>
      </c>
      <c r="AH87" s="2"/>
      <c r="AI87" s="2"/>
      <c r="AJ87" s="2"/>
      <c r="AK87" s="2"/>
      <c r="AL87" s="2"/>
      <c r="AM87" s="2" t="s">
        <v>727</v>
      </c>
      <c r="AN87" s="2"/>
      <c r="AO87" s="2" t="s">
        <v>431</v>
      </c>
      <c r="AP87" s="2"/>
      <c r="AQ87" s="2" t="s">
        <v>532</v>
      </c>
      <c r="AR87" s="2"/>
      <c r="AS87" s="2"/>
      <c r="AT87" s="2"/>
      <c r="AU87" s="2"/>
      <c r="AV87" s="2"/>
      <c r="AW87" s="2" t="s">
        <v>1366</v>
      </c>
      <c r="AX87" s="2"/>
      <c r="AY87" s="2" t="s">
        <v>1405</v>
      </c>
      <c r="AZ87" s="2"/>
      <c r="BA87" s="2"/>
      <c r="BB87" s="2"/>
      <c r="BC87" s="2"/>
      <c r="BD87" s="2"/>
      <c r="BE87" s="2"/>
      <c r="BF87" s="2" t="s">
        <v>1622</v>
      </c>
      <c r="BG87" s="2" t="s">
        <v>1684</v>
      </c>
      <c r="BH87" s="2"/>
      <c r="BI87" s="2"/>
      <c r="BJ87" s="2" t="s">
        <v>784</v>
      </c>
      <c r="BK87" s="2"/>
      <c r="BL87" s="2"/>
      <c r="BM87" s="2"/>
      <c r="BN87" s="2"/>
      <c r="BO87" s="2"/>
      <c r="BP87" s="2">
        <v>87</v>
      </c>
    </row>
    <row r="88" spans="1:68" x14ac:dyDescent="0.25">
      <c r="A88">
        <v>1446</v>
      </c>
      <c r="B88" t="str">
        <f t="shared" si="4"/>
        <v>Mississippi,Wilkinson County</v>
      </c>
      <c r="C88" s="16" t="s">
        <v>38</v>
      </c>
      <c r="D88" s="12" t="s">
        <v>548</v>
      </c>
      <c r="E88" s="17" t="s">
        <v>2026</v>
      </c>
      <c r="F88" s="18">
        <v>7</v>
      </c>
      <c r="G88" s="27">
        <v>2</v>
      </c>
      <c r="H88" s="38">
        <v>9</v>
      </c>
      <c r="I88" s="17">
        <v>1</v>
      </c>
      <c r="J88" s="17">
        <v>1</v>
      </c>
      <c r="K88" s="26">
        <v>8</v>
      </c>
      <c r="L88" s="16">
        <f t="shared" si="3"/>
        <v>28</v>
      </c>
      <c r="N88" s="2" t="str">
        <f t="shared" si="5"/>
        <v/>
      </c>
      <c r="O88" s="2">
        <v>87</v>
      </c>
      <c r="Q88" s="2"/>
      <c r="R88" s="2"/>
      <c r="S88" s="2"/>
      <c r="T88" s="2"/>
      <c r="U88" s="2"/>
      <c r="V88" s="2"/>
      <c r="W88" s="2"/>
      <c r="X88" s="2"/>
      <c r="Y88" s="2"/>
      <c r="Z88" s="2" t="s">
        <v>504</v>
      </c>
      <c r="AA88" s="2"/>
      <c r="AB88" s="2"/>
      <c r="AC88" s="2" t="s">
        <v>163</v>
      </c>
      <c r="AD88" s="2" t="s">
        <v>680</v>
      </c>
      <c r="AE88" s="2" t="s">
        <v>438</v>
      </c>
      <c r="AF88" s="2" t="s">
        <v>378</v>
      </c>
      <c r="AG88" s="2" t="s">
        <v>155</v>
      </c>
      <c r="AH88" s="2"/>
      <c r="AI88" s="2"/>
      <c r="AJ88" s="2"/>
      <c r="AK88" s="2"/>
      <c r="AL88" s="2"/>
      <c r="AM88" s="2" t="s">
        <v>1073</v>
      </c>
      <c r="AN88" s="2"/>
      <c r="AO88" s="2" t="s">
        <v>1138</v>
      </c>
      <c r="AP88" s="2"/>
      <c r="AQ88" s="2" t="s">
        <v>1226</v>
      </c>
      <c r="AR88" s="2"/>
      <c r="AS88" s="2"/>
      <c r="AT88" s="2"/>
      <c r="AU88" s="2"/>
      <c r="AV88" s="2"/>
      <c r="AW88" s="2" t="s">
        <v>1367</v>
      </c>
      <c r="AX88" s="2"/>
      <c r="AY88" s="2" t="s">
        <v>1439</v>
      </c>
      <c r="AZ88" s="2"/>
      <c r="BA88" s="2"/>
      <c r="BB88" s="2"/>
      <c r="BC88" s="2"/>
      <c r="BD88" s="2"/>
      <c r="BE88" s="2"/>
      <c r="BF88" s="2" t="s">
        <v>266</v>
      </c>
      <c r="BG88" s="2" t="s">
        <v>1685</v>
      </c>
      <c r="BH88" s="2"/>
      <c r="BI88" s="2"/>
      <c r="BJ88" s="2" t="s">
        <v>1366</v>
      </c>
      <c r="BK88" s="2"/>
      <c r="BL88" s="2"/>
      <c r="BM88" s="2"/>
      <c r="BN88" s="2"/>
      <c r="BO88" s="2"/>
      <c r="BP88" s="2">
        <v>88</v>
      </c>
    </row>
    <row r="89" spans="1:68" x14ac:dyDescent="0.25">
      <c r="A89">
        <v>1863</v>
      </c>
      <c r="B89" t="str">
        <f t="shared" si="4"/>
        <v>North Carolina,Beaufort County</v>
      </c>
      <c r="C89" s="16" t="s">
        <v>49</v>
      </c>
      <c r="D89" s="12" t="s">
        <v>1316</v>
      </c>
      <c r="E89" s="17" t="s">
        <v>1993</v>
      </c>
      <c r="F89" s="34">
        <v>4</v>
      </c>
      <c r="G89" s="39">
        <v>7</v>
      </c>
      <c r="H89" s="29">
        <v>7</v>
      </c>
      <c r="I89" s="61">
        <v>6</v>
      </c>
      <c r="J89" s="30">
        <v>2</v>
      </c>
      <c r="K89" s="26">
        <v>8</v>
      </c>
      <c r="L89" s="16">
        <f t="shared" si="3"/>
        <v>34</v>
      </c>
      <c r="N89" s="2" t="str">
        <f t="shared" si="5"/>
        <v/>
      </c>
      <c r="O89" s="2">
        <v>88</v>
      </c>
      <c r="Q89" s="2"/>
      <c r="R89" s="2"/>
      <c r="S89" s="2"/>
      <c r="T89" s="2"/>
      <c r="U89" s="2"/>
      <c r="V89" s="2"/>
      <c r="W89" s="2"/>
      <c r="X89" s="2"/>
      <c r="Y89" s="2"/>
      <c r="Z89" s="2" t="s">
        <v>145</v>
      </c>
      <c r="AA89" s="2"/>
      <c r="AB89" s="2"/>
      <c r="AC89" s="2" t="s">
        <v>632</v>
      </c>
      <c r="AD89" s="2" t="s">
        <v>169</v>
      </c>
      <c r="AE89" s="2" t="s">
        <v>266</v>
      </c>
      <c r="AF89" s="2" t="s">
        <v>779</v>
      </c>
      <c r="AG89" s="2" t="s">
        <v>156</v>
      </c>
      <c r="AH89" s="2"/>
      <c r="AI89" s="2"/>
      <c r="AJ89" s="2"/>
      <c r="AK89" s="2"/>
      <c r="AL89" s="2"/>
      <c r="AM89" s="2"/>
      <c r="AN89" s="2"/>
      <c r="AO89" s="2" t="s">
        <v>160</v>
      </c>
      <c r="AP89" s="2"/>
      <c r="AQ89" s="2" t="s">
        <v>587</v>
      </c>
      <c r="AR89" s="2"/>
      <c r="AS89" s="2"/>
      <c r="AT89" s="2"/>
      <c r="AU89" s="2"/>
      <c r="AV89" s="2"/>
      <c r="AW89" s="2" t="s">
        <v>1368</v>
      </c>
      <c r="AX89" s="2"/>
      <c r="AY89" s="2" t="s">
        <v>1440</v>
      </c>
      <c r="AZ89" s="2"/>
      <c r="BA89" s="2"/>
      <c r="BB89" s="2"/>
      <c r="BC89" s="2"/>
      <c r="BD89" s="2"/>
      <c r="BE89" s="2"/>
      <c r="BF89" s="2" t="s">
        <v>267</v>
      </c>
      <c r="BG89" s="2" t="s">
        <v>1686</v>
      </c>
      <c r="BH89" s="2"/>
      <c r="BI89" s="2"/>
      <c r="BJ89" s="2" t="s">
        <v>392</v>
      </c>
      <c r="BK89" s="2"/>
      <c r="BL89" s="2"/>
      <c r="BM89" s="2"/>
      <c r="BN89" s="2"/>
      <c r="BO89" s="2"/>
      <c r="BP89" s="2">
        <v>89</v>
      </c>
    </row>
    <row r="90" spans="1:68" x14ac:dyDescent="0.25">
      <c r="A90">
        <v>1866</v>
      </c>
      <c r="B90" t="str">
        <f t="shared" si="4"/>
        <v>North Carolina,Brunswick County</v>
      </c>
      <c r="C90" s="16" t="s">
        <v>49</v>
      </c>
      <c r="D90" s="12" t="s">
        <v>1319</v>
      </c>
      <c r="E90" s="17" t="s">
        <v>2033</v>
      </c>
      <c r="F90" s="34">
        <v>4</v>
      </c>
      <c r="G90" s="39">
        <v>7</v>
      </c>
      <c r="H90" s="36">
        <v>4</v>
      </c>
      <c r="I90" s="25">
        <v>4</v>
      </c>
      <c r="J90" s="30">
        <v>2</v>
      </c>
      <c r="K90" s="26">
        <v>8</v>
      </c>
      <c r="L90" s="16">
        <f t="shared" si="3"/>
        <v>29</v>
      </c>
      <c r="N90" s="2" t="str">
        <f t="shared" si="5"/>
        <v/>
      </c>
      <c r="O90" s="2">
        <v>89</v>
      </c>
      <c r="Q90" s="2"/>
      <c r="R90" s="2"/>
      <c r="S90" s="2"/>
      <c r="T90" s="2"/>
      <c r="U90" s="2"/>
      <c r="V90" s="2"/>
      <c r="W90" s="2"/>
      <c r="X90" s="2"/>
      <c r="Y90" s="2"/>
      <c r="Z90" s="2" t="s">
        <v>420</v>
      </c>
      <c r="AA90" s="2"/>
      <c r="AB90" s="2"/>
      <c r="AC90" s="2" t="s">
        <v>633</v>
      </c>
      <c r="AD90" s="2" t="s">
        <v>543</v>
      </c>
      <c r="AE90" s="2" t="s">
        <v>267</v>
      </c>
      <c r="AF90" s="2" t="s">
        <v>780</v>
      </c>
      <c r="AG90" s="2" t="s">
        <v>835</v>
      </c>
      <c r="AH90" s="2"/>
      <c r="AI90" s="2"/>
      <c r="AJ90" s="2"/>
      <c r="AK90" s="2"/>
      <c r="AL90" s="2"/>
      <c r="AM90" s="2"/>
      <c r="AN90" s="2"/>
      <c r="AO90" s="2" t="s">
        <v>1139</v>
      </c>
      <c r="AP90" s="2"/>
      <c r="AQ90" s="2" t="s">
        <v>169</v>
      </c>
      <c r="AR90" s="2"/>
      <c r="AS90" s="2"/>
      <c r="AT90" s="2"/>
      <c r="AU90" s="2"/>
      <c r="AV90" s="2"/>
      <c r="AW90" s="2" t="s">
        <v>1369</v>
      </c>
      <c r="AX90" s="2"/>
      <c r="AY90" s="2"/>
      <c r="AZ90" s="2"/>
      <c r="BA90" s="2"/>
      <c r="BB90" s="2"/>
      <c r="BC90" s="2"/>
      <c r="BD90" s="2"/>
      <c r="BE90" s="2"/>
      <c r="BF90" s="2" t="s">
        <v>542</v>
      </c>
      <c r="BG90" s="2" t="s">
        <v>1687</v>
      </c>
      <c r="BH90" s="2"/>
      <c r="BI90" s="2"/>
      <c r="BJ90" s="2" t="s">
        <v>634</v>
      </c>
      <c r="BK90" s="2"/>
      <c r="BL90" s="2"/>
      <c r="BM90" s="2"/>
      <c r="BN90" s="2"/>
      <c r="BO90" s="2"/>
      <c r="BP90" s="2">
        <v>90</v>
      </c>
    </row>
    <row r="91" spans="1:68" x14ac:dyDescent="0.25">
      <c r="A91">
        <v>1871</v>
      </c>
      <c r="B91" t="str">
        <f t="shared" si="4"/>
        <v>North Carolina,Camden County</v>
      </c>
      <c r="C91" s="16" t="s">
        <v>49</v>
      </c>
      <c r="D91" s="12" t="s">
        <v>457</v>
      </c>
      <c r="E91" s="17" t="s">
        <v>1994</v>
      </c>
      <c r="F91" s="34">
        <v>4</v>
      </c>
      <c r="G91" s="39">
        <v>7</v>
      </c>
      <c r="H91" s="29">
        <v>7</v>
      </c>
      <c r="I91" s="61">
        <v>6</v>
      </c>
      <c r="J91" s="30">
        <v>2</v>
      </c>
      <c r="K91" s="26">
        <v>8</v>
      </c>
      <c r="L91" s="16">
        <f t="shared" si="3"/>
        <v>34</v>
      </c>
      <c r="N91" s="2" t="str">
        <f t="shared" si="5"/>
        <v/>
      </c>
      <c r="O91" s="2">
        <v>90</v>
      </c>
      <c r="Q91" s="2"/>
      <c r="R91" s="2"/>
      <c r="S91" s="2"/>
      <c r="T91" s="2"/>
      <c r="U91" s="2"/>
      <c r="V91" s="2"/>
      <c r="W91" s="2"/>
      <c r="X91" s="2"/>
      <c r="Y91" s="2"/>
      <c r="Z91" s="2" t="s">
        <v>243</v>
      </c>
      <c r="AA91" s="2"/>
      <c r="AB91" s="2"/>
      <c r="AC91" s="2" t="s">
        <v>634</v>
      </c>
      <c r="AD91" s="2" t="s">
        <v>681</v>
      </c>
      <c r="AE91" s="2" t="s">
        <v>724</v>
      </c>
      <c r="AF91" s="2" t="s">
        <v>781</v>
      </c>
      <c r="AG91" s="2" t="s">
        <v>836</v>
      </c>
      <c r="AH91" s="2"/>
      <c r="AI91" s="2"/>
      <c r="AJ91" s="2"/>
      <c r="AK91" s="2"/>
      <c r="AL91" s="2"/>
      <c r="AM91" s="2"/>
      <c r="AN91" s="2"/>
      <c r="AO91" s="2" t="s">
        <v>1140</v>
      </c>
      <c r="AP91" s="2"/>
      <c r="AQ91" s="2" t="s">
        <v>543</v>
      </c>
      <c r="AR91" s="2"/>
      <c r="AS91" s="2"/>
      <c r="AT91" s="2"/>
      <c r="AU91" s="2"/>
      <c r="AV91" s="2"/>
      <c r="AW91" s="2" t="s">
        <v>266</v>
      </c>
      <c r="AX91" s="2"/>
      <c r="AY91" s="2"/>
      <c r="AZ91" s="2"/>
      <c r="BA91" s="2"/>
      <c r="BB91" s="2"/>
      <c r="BC91" s="2"/>
      <c r="BD91" s="2"/>
      <c r="BE91" s="2"/>
      <c r="BF91" s="2" t="s">
        <v>169</v>
      </c>
      <c r="BG91" s="2" t="s">
        <v>746</v>
      </c>
      <c r="BH91" s="2"/>
      <c r="BI91" s="2"/>
      <c r="BJ91" s="2" t="s">
        <v>542</v>
      </c>
      <c r="BK91" s="2"/>
      <c r="BL91" s="2"/>
      <c r="BM91" s="2"/>
      <c r="BN91" s="2"/>
      <c r="BO91" s="2"/>
      <c r="BP91" s="2">
        <v>91</v>
      </c>
    </row>
    <row r="92" spans="1:68" x14ac:dyDescent="0.25">
      <c r="A92">
        <v>1883</v>
      </c>
      <c r="B92" t="str">
        <f t="shared" si="4"/>
        <v>North Carolina,Currituck County</v>
      </c>
      <c r="C92" s="16" t="s">
        <v>49</v>
      </c>
      <c r="D92" s="12" t="s">
        <v>1328</v>
      </c>
      <c r="E92" s="17" t="s">
        <v>1995</v>
      </c>
      <c r="F92" s="34">
        <v>4</v>
      </c>
      <c r="G92" s="39">
        <v>7</v>
      </c>
      <c r="H92" s="29">
        <v>7</v>
      </c>
      <c r="I92" s="61">
        <v>6</v>
      </c>
      <c r="J92" s="30">
        <v>2</v>
      </c>
      <c r="K92" s="26">
        <v>8</v>
      </c>
      <c r="L92" s="16">
        <f t="shared" si="3"/>
        <v>34</v>
      </c>
      <c r="N92" s="2" t="str">
        <f t="shared" si="5"/>
        <v/>
      </c>
      <c r="O92" s="2">
        <v>91</v>
      </c>
      <c r="Q92" s="2"/>
      <c r="R92" s="2"/>
      <c r="S92" s="2"/>
      <c r="T92" s="2"/>
      <c r="U92" s="2"/>
      <c r="V92" s="2"/>
      <c r="W92" s="2"/>
      <c r="X92" s="2"/>
      <c r="Y92" s="2"/>
      <c r="Z92" s="2" t="s">
        <v>505</v>
      </c>
      <c r="AA92" s="2"/>
      <c r="AB92" s="2"/>
      <c r="AC92" s="2" t="s">
        <v>266</v>
      </c>
      <c r="AD92" s="2" t="s">
        <v>268</v>
      </c>
      <c r="AE92" s="2" t="s">
        <v>542</v>
      </c>
      <c r="AF92" s="2" t="s">
        <v>782</v>
      </c>
      <c r="AG92" s="2" t="s">
        <v>837</v>
      </c>
      <c r="AH92" s="2"/>
      <c r="AI92" s="2"/>
      <c r="AJ92" s="2"/>
      <c r="AK92" s="2"/>
      <c r="AL92" s="2"/>
      <c r="AM92" s="2"/>
      <c r="AN92" s="2"/>
      <c r="AO92" s="2" t="s">
        <v>667</v>
      </c>
      <c r="AP92" s="2"/>
      <c r="AQ92" s="2" t="s">
        <v>544</v>
      </c>
      <c r="AR92" s="2"/>
      <c r="AS92" s="2"/>
      <c r="AT92" s="2"/>
      <c r="AU92" s="2"/>
      <c r="AV92" s="2"/>
      <c r="AW92" s="2" t="s">
        <v>1370</v>
      </c>
      <c r="AX92" s="2"/>
      <c r="AY92" s="2"/>
      <c r="AZ92" s="2"/>
      <c r="BA92" s="2"/>
      <c r="BB92" s="2"/>
      <c r="BC92" s="2"/>
      <c r="BD92" s="2"/>
      <c r="BE92" s="2"/>
      <c r="BF92" s="2" t="s">
        <v>543</v>
      </c>
      <c r="BG92" s="2" t="s">
        <v>817</v>
      </c>
      <c r="BH92" s="2"/>
      <c r="BI92" s="2"/>
      <c r="BJ92" s="2" t="s">
        <v>169</v>
      </c>
      <c r="BK92" s="2"/>
      <c r="BL92" s="2"/>
      <c r="BM92" s="2"/>
      <c r="BN92" s="2"/>
      <c r="BO92" s="2"/>
      <c r="BP92" s="2">
        <v>92</v>
      </c>
    </row>
    <row r="93" spans="1:68" x14ac:dyDescent="0.25">
      <c r="A93">
        <v>1884</v>
      </c>
      <c r="B93" t="str">
        <f t="shared" si="4"/>
        <v>North Carolina,Dare County</v>
      </c>
      <c r="C93" s="16" t="s">
        <v>49</v>
      </c>
      <c r="D93" s="12" t="s">
        <v>1329</v>
      </c>
      <c r="E93" s="17" t="s">
        <v>2047</v>
      </c>
      <c r="F93" s="43">
        <v>3</v>
      </c>
      <c r="G93" s="23">
        <v>6</v>
      </c>
      <c r="H93" s="53">
        <v>3</v>
      </c>
      <c r="I93" s="61">
        <v>6</v>
      </c>
      <c r="J93" s="17">
        <v>1</v>
      </c>
      <c r="K93" s="26">
        <v>8</v>
      </c>
      <c r="L93" s="16">
        <f t="shared" si="3"/>
        <v>27</v>
      </c>
      <c r="N93" s="2" t="str">
        <f t="shared" si="5"/>
        <v/>
      </c>
      <c r="O93" s="2">
        <v>92</v>
      </c>
      <c r="Q93" s="2"/>
      <c r="R93" s="2"/>
      <c r="S93" s="2"/>
      <c r="T93" s="2"/>
      <c r="U93" s="2"/>
      <c r="V93" s="2"/>
      <c r="W93" s="2"/>
      <c r="X93" s="2"/>
      <c r="Y93" s="2"/>
      <c r="Z93" s="2" t="s">
        <v>147</v>
      </c>
      <c r="AA93" s="2"/>
      <c r="AB93" s="2"/>
      <c r="AC93" s="2" t="s">
        <v>635</v>
      </c>
      <c r="AD93" s="2" t="s">
        <v>682</v>
      </c>
      <c r="AE93" s="2" t="s">
        <v>169</v>
      </c>
      <c r="AF93" s="2" t="s">
        <v>783</v>
      </c>
      <c r="AG93" s="2" t="s">
        <v>662</v>
      </c>
      <c r="AH93" s="2"/>
      <c r="AI93" s="2"/>
      <c r="AJ93" s="2"/>
      <c r="AK93" s="2"/>
      <c r="AL93" s="2"/>
      <c r="AM93" s="2"/>
      <c r="AN93" s="2"/>
      <c r="AO93" s="2" t="s">
        <v>1141</v>
      </c>
      <c r="AP93" s="2"/>
      <c r="AQ93" s="2" t="s">
        <v>545</v>
      </c>
      <c r="AR93" s="2"/>
      <c r="AS93" s="2"/>
      <c r="AT93" s="2"/>
      <c r="AU93" s="2"/>
      <c r="AV93" s="2"/>
      <c r="AW93" s="2" t="s">
        <v>1371</v>
      </c>
      <c r="AX93" s="2"/>
      <c r="AY93" s="2"/>
      <c r="AZ93" s="2"/>
      <c r="BA93" s="2"/>
      <c r="BB93" s="2"/>
      <c r="BC93" s="2"/>
      <c r="BD93" s="2"/>
      <c r="BE93" s="2"/>
      <c r="BF93" s="2" t="s">
        <v>1623</v>
      </c>
      <c r="BG93" s="2" t="s">
        <v>1688</v>
      </c>
      <c r="BH93" s="2"/>
      <c r="BI93" s="2"/>
      <c r="BJ93" s="2" t="s">
        <v>1531</v>
      </c>
      <c r="BK93" s="2"/>
      <c r="BL93" s="2"/>
      <c r="BM93" s="2"/>
      <c r="BN93" s="2"/>
      <c r="BO93" s="2"/>
      <c r="BP93" s="2">
        <v>93</v>
      </c>
    </row>
    <row r="94" spans="1:68" x14ac:dyDescent="0.25">
      <c r="A94">
        <v>1908</v>
      </c>
      <c r="B94" t="str">
        <f t="shared" si="4"/>
        <v>North Carolina,Jones County</v>
      </c>
      <c r="C94" s="16" t="s">
        <v>49</v>
      </c>
      <c r="D94" s="12" t="s">
        <v>502</v>
      </c>
      <c r="E94" s="17" t="s">
        <v>2003</v>
      </c>
      <c r="F94" s="34">
        <v>4</v>
      </c>
      <c r="G94" s="39">
        <v>7</v>
      </c>
      <c r="H94" s="35">
        <v>8</v>
      </c>
      <c r="I94" s="40">
        <v>3</v>
      </c>
      <c r="J94" s="30">
        <v>2</v>
      </c>
      <c r="K94" s="26">
        <v>8</v>
      </c>
      <c r="L94" s="16">
        <f t="shared" si="3"/>
        <v>32</v>
      </c>
      <c r="N94" s="2" t="str">
        <f t="shared" si="5"/>
        <v/>
      </c>
      <c r="O94" s="2">
        <v>93</v>
      </c>
      <c r="Q94" s="2"/>
      <c r="R94" s="2"/>
      <c r="S94" s="2"/>
      <c r="T94" s="2"/>
      <c r="U94" s="2"/>
      <c r="V94" s="2"/>
      <c r="W94" s="2"/>
      <c r="X94" s="2"/>
      <c r="Y94" s="2"/>
      <c r="Z94" s="2" t="s">
        <v>506</v>
      </c>
      <c r="AA94" s="2"/>
      <c r="AB94" s="2"/>
      <c r="AC94" s="2" t="s">
        <v>636</v>
      </c>
      <c r="AD94" s="2"/>
      <c r="AE94" s="2" t="s">
        <v>543</v>
      </c>
      <c r="AF94" s="2" t="s">
        <v>784</v>
      </c>
      <c r="AG94" s="2" t="s">
        <v>838</v>
      </c>
      <c r="AH94" s="2"/>
      <c r="AI94" s="2"/>
      <c r="AJ94" s="2"/>
      <c r="AK94" s="2"/>
      <c r="AL94" s="2"/>
      <c r="AM94" s="2"/>
      <c r="AN94" s="2"/>
      <c r="AO94" s="2" t="s">
        <v>162</v>
      </c>
      <c r="AP94" s="2"/>
      <c r="AQ94" s="2" t="s">
        <v>923</v>
      </c>
      <c r="AR94" s="2"/>
      <c r="AS94" s="2"/>
      <c r="AT94" s="2"/>
      <c r="AU94" s="2"/>
      <c r="AV94" s="2"/>
      <c r="AW94" s="2" t="s">
        <v>542</v>
      </c>
      <c r="AX94" s="2"/>
      <c r="AY94" s="2"/>
      <c r="AZ94" s="2"/>
      <c r="BA94" s="2"/>
      <c r="BB94" s="2"/>
      <c r="BC94" s="2"/>
      <c r="BD94" s="2"/>
      <c r="BE94" s="2"/>
      <c r="BF94" s="2" t="s">
        <v>268</v>
      </c>
      <c r="BG94" s="2" t="s">
        <v>1689</v>
      </c>
      <c r="BH94" s="2"/>
      <c r="BI94" s="2"/>
      <c r="BJ94" s="2" t="s">
        <v>1781</v>
      </c>
      <c r="BK94" s="2"/>
      <c r="BL94" s="2"/>
      <c r="BM94" s="2"/>
      <c r="BN94" s="2"/>
      <c r="BO94" s="2"/>
      <c r="BP94" s="2">
        <v>94</v>
      </c>
    </row>
    <row r="95" spans="1:68" x14ac:dyDescent="0.25">
      <c r="A95">
        <v>1927</v>
      </c>
      <c r="B95" t="str">
        <f t="shared" si="4"/>
        <v>North Carolina,Pender County</v>
      </c>
      <c r="C95" s="16" t="s">
        <v>49</v>
      </c>
      <c r="D95" s="12" t="s">
        <v>1357</v>
      </c>
      <c r="E95" s="17" t="s">
        <v>1987</v>
      </c>
      <c r="F95" s="34">
        <v>4</v>
      </c>
      <c r="G95" s="23">
        <v>6</v>
      </c>
      <c r="H95" s="35">
        <v>8</v>
      </c>
      <c r="I95" s="61">
        <v>6</v>
      </c>
      <c r="J95" s="50">
        <v>3</v>
      </c>
      <c r="K95" s="26">
        <v>8</v>
      </c>
      <c r="L95" s="16">
        <f t="shared" si="3"/>
        <v>35</v>
      </c>
      <c r="N95" s="2" t="str">
        <f t="shared" si="5"/>
        <v/>
      </c>
      <c r="O95" s="2">
        <v>94</v>
      </c>
      <c r="Q95" s="2"/>
      <c r="R95" s="2"/>
      <c r="S95" s="2"/>
      <c r="T95" s="2"/>
      <c r="U95" s="2"/>
      <c r="V95" s="2"/>
      <c r="W95" s="2"/>
      <c r="X95" s="2"/>
      <c r="Y95" s="2"/>
      <c r="Z95" s="2" t="s">
        <v>507</v>
      </c>
      <c r="AA95" s="2"/>
      <c r="AB95" s="2"/>
      <c r="AC95" s="2" t="s">
        <v>542</v>
      </c>
      <c r="AD95" s="2"/>
      <c r="AE95" s="2" t="s">
        <v>544</v>
      </c>
      <c r="AF95" s="2" t="s">
        <v>785</v>
      </c>
      <c r="AG95" s="2" t="s">
        <v>663</v>
      </c>
      <c r="AH95" s="2"/>
      <c r="AI95" s="2"/>
      <c r="AJ95" s="2"/>
      <c r="AK95" s="2"/>
      <c r="AL95" s="2"/>
      <c r="AM95" s="2"/>
      <c r="AN95" s="2"/>
      <c r="AO95" s="2" t="s">
        <v>1142</v>
      </c>
      <c r="AP95" s="2"/>
      <c r="AQ95" s="2"/>
      <c r="AR95" s="2"/>
      <c r="AS95" s="2"/>
      <c r="AT95" s="2"/>
      <c r="AU95" s="2"/>
      <c r="AV95" s="2"/>
      <c r="AW95" s="2" t="s">
        <v>169</v>
      </c>
      <c r="AX95" s="2"/>
      <c r="AY95" s="2"/>
      <c r="AZ95" s="2"/>
      <c r="BA95" s="2"/>
      <c r="BB95" s="2"/>
      <c r="BC95" s="2"/>
      <c r="BD95" s="2"/>
      <c r="BE95" s="2"/>
      <c r="BF95" s="2" t="s">
        <v>639</v>
      </c>
      <c r="BG95" s="2" t="s">
        <v>1264</v>
      </c>
      <c r="BH95" s="2"/>
      <c r="BI95" s="2"/>
      <c r="BJ95" s="2" t="s">
        <v>1854</v>
      </c>
      <c r="BK95" s="2"/>
      <c r="BL95" s="2"/>
      <c r="BM95" s="2"/>
      <c r="BN95" s="2"/>
      <c r="BO95" s="2"/>
      <c r="BP95" s="2">
        <v>95</v>
      </c>
    </row>
    <row r="96" spans="1:68" x14ac:dyDescent="0.25">
      <c r="A96">
        <v>1928</v>
      </c>
      <c r="B96" t="str">
        <f t="shared" si="4"/>
        <v>North Carolina,Perquimans County</v>
      </c>
      <c r="C96" s="16" t="s">
        <v>49</v>
      </c>
      <c r="D96" s="12" t="s">
        <v>1358</v>
      </c>
      <c r="E96" s="17" t="s">
        <v>2004</v>
      </c>
      <c r="F96" s="34">
        <v>4</v>
      </c>
      <c r="G96" s="39">
        <v>7</v>
      </c>
      <c r="H96" s="29">
        <v>7</v>
      </c>
      <c r="I96" s="25">
        <v>4</v>
      </c>
      <c r="J96" s="30">
        <v>2</v>
      </c>
      <c r="K96" s="26">
        <v>8</v>
      </c>
      <c r="L96" s="16">
        <f t="shared" si="3"/>
        <v>32</v>
      </c>
      <c r="N96" s="2" t="str">
        <f t="shared" si="5"/>
        <v/>
      </c>
      <c r="O96" s="2">
        <v>95</v>
      </c>
      <c r="Q96" s="2"/>
      <c r="R96" s="2"/>
      <c r="S96" s="2"/>
      <c r="T96" s="2"/>
      <c r="U96" s="2"/>
      <c r="V96" s="2"/>
      <c r="W96" s="2"/>
      <c r="X96" s="2"/>
      <c r="Y96" s="2"/>
      <c r="Z96" s="2" t="s">
        <v>508</v>
      </c>
      <c r="AA96" s="2"/>
      <c r="AB96" s="2"/>
      <c r="AC96" s="2" t="s">
        <v>169</v>
      </c>
      <c r="AD96" s="2"/>
      <c r="AE96" s="2" t="s">
        <v>640</v>
      </c>
      <c r="AF96" s="2" t="s">
        <v>786</v>
      </c>
      <c r="AG96" s="2" t="s">
        <v>839</v>
      </c>
      <c r="AH96" s="2"/>
      <c r="AI96" s="2"/>
      <c r="AJ96" s="2"/>
      <c r="AK96" s="2"/>
      <c r="AL96" s="2"/>
      <c r="AM96" s="2"/>
      <c r="AN96" s="2"/>
      <c r="AO96" s="2" t="s">
        <v>1143</v>
      </c>
      <c r="AP96" s="2"/>
      <c r="AQ96" s="2"/>
      <c r="AR96" s="2"/>
      <c r="AS96" s="2"/>
      <c r="AT96" s="2"/>
      <c r="AU96" s="2"/>
      <c r="AV96" s="2"/>
      <c r="AW96" s="2" t="s">
        <v>1372</v>
      </c>
      <c r="AX96" s="2"/>
      <c r="AY96" s="2"/>
      <c r="AZ96" s="2"/>
      <c r="BA96" s="2"/>
      <c r="BB96" s="2"/>
      <c r="BC96" s="2"/>
      <c r="BD96" s="2"/>
      <c r="BE96" s="2"/>
      <c r="BF96" s="2" t="s">
        <v>792</v>
      </c>
      <c r="BG96" s="2" t="s">
        <v>137</v>
      </c>
      <c r="BH96" s="2"/>
      <c r="BI96" s="2"/>
      <c r="BJ96" s="2" t="s">
        <v>923</v>
      </c>
      <c r="BK96" s="2"/>
      <c r="BL96" s="2"/>
      <c r="BM96" s="2"/>
      <c r="BN96" s="2"/>
      <c r="BO96" s="2"/>
      <c r="BP96" s="2">
        <v>96</v>
      </c>
    </row>
    <row r="97" spans="1:68" x14ac:dyDescent="0.25">
      <c r="A97">
        <v>1945</v>
      </c>
      <c r="B97" t="str">
        <f t="shared" si="4"/>
        <v>North Carolina,Tyrrell County</v>
      </c>
      <c r="C97" s="16" t="s">
        <v>49</v>
      </c>
      <c r="D97" s="12" t="s">
        <v>1369</v>
      </c>
      <c r="E97" s="17" t="s">
        <v>1978</v>
      </c>
      <c r="F97" s="34">
        <v>4</v>
      </c>
      <c r="G97" s="39">
        <v>7</v>
      </c>
      <c r="H97" s="29">
        <v>7</v>
      </c>
      <c r="I97" s="66">
        <v>10</v>
      </c>
      <c r="J97" s="30">
        <v>2</v>
      </c>
      <c r="K97" s="26">
        <v>8</v>
      </c>
      <c r="L97" s="16">
        <f t="shared" si="3"/>
        <v>38</v>
      </c>
      <c r="N97" s="2" t="str">
        <f t="shared" si="5"/>
        <v/>
      </c>
      <c r="O97" s="2">
        <v>96</v>
      </c>
      <c r="Q97" s="2"/>
      <c r="R97" s="2"/>
      <c r="S97" s="2"/>
      <c r="T97" s="2"/>
      <c r="U97" s="2"/>
      <c r="V97" s="2"/>
      <c r="W97" s="2"/>
      <c r="X97" s="2"/>
      <c r="Y97" s="2"/>
      <c r="Z97" s="2" t="s">
        <v>148</v>
      </c>
      <c r="AA97" s="2"/>
      <c r="AB97" s="2"/>
      <c r="AC97" s="2" t="s">
        <v>543</v>
      </c>
      <c r="AD97" s="2"/>
      <c r="AE97" s="2" t="s">
        <v>725</v>
      </c>
      <c r="AF97" s="2" t="s">
        <v>787</v>
      </c>
      <c r="AG97" s="2" t="s">
        <v>840</v>
      </c>
      <c r="AH97" s="2"/>
      <c r="AI97" s="2"/>
      <c r="AJ97" s="2"/>
      <c r="AK97" s="2"/>
      <c r="AL97" s="2"/>
      <c r="AM97" s="2"/>
      <c r="AN97" s="2"/>
      <c r="AO97" s="2" t="s">
        <v>1060</v>
      </c>
      <c r="AP97" s="2"/>
      <c r="AQ97" s="2"/>
      <c r="AR97" s="2"/>
      <c r="AS97" s="2"/>
      <c r="AT97" s="2"/>
      <c r="AU97" s="2"/>
      <c r="AV97" s="2"/>
      <c r="AW97" s="2" t="s">
        <v>543</v>
      </c>
      <c r="AX97" s="2"/>
      <c r="AY97" s="2"/>
      <c r="AZ97" s="2"/>
      <c r="BA97" s="2"/>
      <c r="BB97" s="2"/>
      <c r="BC97" s="2"/>
      <c r="BD97" s="2"/>
      <c r="BE97" s="2"/>
      <c r="BF97" s="2"/>
      <c r="BG97" s="2" t="s">
        <v>492</v>
      </c>
      <c r="BH97" s="2"/>
      <c r="BI97" s="2"/>
      <c r="BJ97" s="2"/>
      <c r="BK97" s="2"/>
      <c r="BL97" s="2"/>
      <c r="BM97" s="2"/>
      <c r="BN97" s="2"/>
      <c r="BO97" s="2"/>
      <c r="BP97" s="2">
        <v>97</v>
      </c>
    </row>
    <row r="98" spans="1:68" x14ac:dyDescent="0.25">
      <c r="A98">
        <v>2292</v>
      </c>
      <c r="B98" t="str">
        <f t="shared" si="4"/>
        <v>South Carolina ,Charleston County</v>
      </c>
      <c r="C98" s="16" t="s">
        <v>5068</v>
      </c>
      <c r="D98" s="12" t="s">
        <v>1540</v>
      </c>
      <c r="E98" s="17" t="s">
        <v>1979</v>
      </c>
      <c r="F98" s="43">
        <v>3</v>
      </c>
      <c r="G98" s="39">
        <v>7</v>
      </c>
      <c r="H98" s="20">
        <v>8</v>
      </c>
      <c r="I98" s="56">
        <v>7</v>
      </c>
      <c r="J98" s="50">
        <v>3</v>
      </c>
      <c r="K98" s="26">
        <v>8</v>
      </c>
      <c r="L98" s="16">
        <f t="shared" si="3"/>
        <v>36</v>
      </c>
      <c r="N98" s="2" t="str">
        <f t="shared" si="5"/>
        <v/>
      </c>
      <c r="O98" s="2">
        <v>97</v>
      </c>
      <c r="Q98" s="2"/>
      <c r="R98" s="2"/>
      <c r="S98" s="2"/>
      <c r="T98" s="2"/>
      <c r="U98" s="2"/>
      <c r="V98" s="2"/>
      <c r="W98" s="2"/>
      <c r="X98" s="2"/>
      <c r="Y98" s="2"/>
      <c r="Z98" s="2" t="s">
        <v>149</v>
      </c>
      <c r="AA98" s="2"/>
      <c r="AB98" s="2"/>
      <c r="AC98" s="2" t="s">
        <v>268</v>
      </c>
      <c r="AD98" s="2"/>
      <c r="AE98" s="2" t="s">
        <v>726</v>
      </c>
      <c r="AF98" s="2" t="s">
        <v>532</v>
      </c>
      <c r="AG98" s="2" t="s">
        <v>157</v>
      </c>
      <c r="AH98" s="2"/>
      <c r="AI98" s="2"/>
      <c r="AJ98" s="2"/>
      <c r="AK98" s="2"/>
      <c r="AL98" s="2"/>
      <c r="AM98" s="2"/>
      <c r="AN98" s="2"/>
      <c r="AO98" s="2" t="s">
        <v>259</v>
      </c>
      <c r="AP98" s="2"/>
      <c r="AQ98" s="2"/>
      <c r="AR98" s="2"/>
      <c r="AS98" s="2"/>
      <c r="AT98" s="2"/>
      <c r="AU98" s="2"/>
      <c r="AV98" s="2"/>
      <c r="AW98" s="2" t="s">
        <v>547</v>
      </c>
      <c r="AX98" s="2"/>
      <c r="AY98" s="2"/>
      <c r="AZ98" s="2"/>
      <c r="BA98" s="2"/>
      <c r="BB98" s="2"/>
      <c r="BC98" s="2"/>
      <c r="BD98" s="2"/>
      <c r="BE98" s="2"/>
      <c r="BF98" s="2"/>
      <c r="BG98" s="2" t="s">
        <v>410</v>
      </c>
      <c r="BH98" s="2"/>
      <c r="BI98" s="2"/>
      <c r="BJ98" s="2"/>
      <c r="BK98" s="2"/>
      <c r="BL98" s="2"/>
      <c r="BM98" s="2"/>
      <c r="BN98" s="2"/>
      <c r="BO98" s="2"/>
      <c r="BP98" s="2">
        <v>98</v>
      </c>
    </row>
    <row r="99" spans="1:68" x14ac:dyDescent="0.25">
      <c r="A99">
        <v>2297</v>
      </c>
      <c r="B99" t="str">
        <f t="shared" si="4"/>
        <v>South Carolina ,Colleton County</v>
      </c>
      <c r="C99" s="16" t="s">
        <v>5068</v>
      </c>
      <c r="D99" s="12" t="s">
        <v>1543</v>
      </c>
      <c r="E99" s="17" t="s">
        <v>1970</v>
      </c>
      <c r="F99" s="22">
        <v>6</v>
      </c>
      <c r="G99" s="51">
        <v>9</v>
      </c>
      <c r="H99" s="20">
        <v>8</v>
      </c>
      <c r="I99" s="61">
        <v>6</v>
      </c>
      <c r="J99" s="50">
        <v>3</v>
      </c>
      <c r="K99" s="26">
        <v>8</v>
      </c>
      <c r="L99" s="16">
        <f t="shared" si="3"/>
        <v>40</v>
      </c>
      <c r="N99" s="2" t="str">
        <f t="shared" si="5"/>
        <v/>
      </c>
      <c r="O99" s="2">
        <v>98</v>
      </c>
      <c r="Q99" s="2"/>
      <c r="R99" s="2"/>
      <c r="S99" s="2"/>
      <c r="T99" s="2"/>
      <c r="U99" s="2"/>
      <c r="V99" s="2"/>
      <c r="W99" s="2"/>
      <c r="X99" s="2"/>
      <c r="Y99" s="2"/>
      <c r="Z99" s="2" t="s">
        <v>151</v>
      </c>
      <c r="AA99" s="2"/>
      <c r="AB99" s="2"/>
      <c r="AC99" s="2" t="s">
        <v>637</v>
      </c>
      <c r="AD99" s="2"/>
      <c r="AE99" s="2" t="s">
        <v>549</v>
      </c>
      <c r="AF99" s="2" t="s">
        <v>788</v>
      </c>
      <c r="AG99" s="2" t="s">
        <v>159</v>
      </c>
      <c r="AH99" s="2"/>
      <c r="AI99" s="2"/>
      <c r="AJ99" s="2"/>
      <c r="AK99" s="2"/>
      <c r="AL99" s="2"/>
      <c r="AM99" s="2"/>
      <c r="AN99" s="2"/>
      <c r="AO99" s="2" t="s">
        <v>631</v>
      </c>
      <c r="AP99" s="2"/>
      <c r="AQ99" s="2"/>
      <c r="AR99" s="2"/>
      <c r="AS99" s="2"/>
      <c r="AT99" s="2"/>
      <c r="AU99" s="2"/>
      <c r="AV99" s="2"/>
      <c r="AW99" s="2" t="s">
        <v>792</v>
      </c>
      <c r="AX99" s="2"/>
      <c r="AY99" s="2"/>
      <c r="AZ99" s="2"/>
      <c r="BA99" s="2"/>
      <c r="BB99" s="2"/>
      <c r="BC99" s="2"/>
      <c r="BD99" s="2"/>
      <c r="BE99" s="2"/>
      <c r="BF99" s="2"/>
      <c r="BG99" s="2" t="s">
        <v>1690</v>
      </c>
      <c r="BH99" s="2"/>
      <c r="BI99" s="2"/>
      <c r="BJ99" s="2"/>
      <c r="BK99" s="2"/>
      <c r="BL99" s="2"/>
      <c r="BM99" s="2"/>
      <c r="BN99" s="2"/>
      <c r="BO99" s="2"/>
      <c r="BP99" s="2">
        <v>99</v>
      </c>
    </row>
    <row r="100" spans="1:68" x14ac:dyDescent="0.25">
      <c r="A100">
        <v>2304</v>
      </c>
      <c r="B100" t="str">
        <f t="shared" si="4"/>
        <v>South Carolina ,Georgetown County</v>
      </c>
      <c r="C100" s="16" t="s">
        <v>5068</v>
      </c>
      <c r="D100" s="12" t="s">
        <v>1548</v>
      </c>
      <c r="E100" s="17" t="s">
        <v>1996</v>
      </c>
      <c r="F100" s="34">
        <v>4</v>
      </c>
      <c r="G100" s="23">
        <v>6</v>
      </c>
      <c r="H100" s="20">
        <v>8</v>
      </c>
      <c r="I100" s="25">
        <v>4</v>
      </c>
      <c r="J100" s="30">
        <v>2</v>
      </c>
      <c r="K100" s="26">
        <v>8</v>
      </c>
      <c r="L100" s="16">
        <f t="shared" si="3"/>
        <v>32</v>
      </c>
      <c r="N100" s="2" t="str">
        <f t="shared" si="5"/>
        <v/>
      </c>
      <c r="O100" s="2">
        <v>99</v>
      </c>
      <c r="Q100" s="2"/>
      <c r="R100" s="2"/>
      <c r="S100" s="2"/>
      <c r="T100" s="2"/>
      <c r="U100" s="2"/>
      <c r="V100" s="2"/>
      <c r="W100" s="2"/>
      <c r="X100" s="2"/>
      <c r="Y100" s="2"/>
      <c r="Z100" s="2" t="s">
        <v>509</v>
      </c>
      <c r="AA100" s="2"/>
      <c r="AB100" s="2"/>
      <c r="AC100" s="2" t="s">
        <v>638</v>
      </c>
      <c r="AD100" s="2"/>
      <c r="AE100" s="2" t="s">
        <v>727</v>
      </c>
      <c r="AF100" s="2" t="s">
        <v>789</v>
      </c>
      <c r="AG100" s="2" t="s">
        <v>841</v>
      </c>
      <c r="AH100" s="2"/>
      <c r="AI100" s="2"/>
      <c r="AJ100" s="2"/>
      <c r="AK100" s="2"/>
      <c r="AL100" s="2"/>
      <c r="AM100" s="2"/>
      <c r="AN100" s="2"/>
      <c r="AO100" s="2" t="s">
        <v>1144</v>
      </c>
      <c r="AP100" s="2"/>
      <c r="AQ100" s="2"/>
      <c r="AR100" s="2"/>
      <c r="AS100" s="2"/>
      <c r="AT100" s="2"/>
      <c r="AU100" s="2"/>
      <c r="AV100" s="2"/>
      <c r="AW100" s="2" t="s">
        <v>1373</v>
      </c>
      <c r="AX100" s="2"/>
      <c r="AY100" s="2"/>
      <c r="AZ100" s="2"/>
      <c r="BA100" s="2"/>
      <c r="BB100" s="2"/>
      <c r="BC100" s="2"/>
      <c r="BD100" s="2"/>
      <c r="BE100" s="2"/>
      <c r="BF100" s="2"/>
      <c r="BG100" s="2" t="s">
        <v>1609</v>
      </c>
      <c r="BH100" s="2"/>
      <c r="BI100" s="2"/>
      <c r="BJ100" s="2"/>
      <c r="BK100" s="2"/>
      <c r="BL100" s="2"/>
      <c r="BM100" s="2"/>
      <c r="BN100" s="2"/>
      <c r="BO100" s="2"/>
      <c r="BP100" s="2">
        <v>100</v>
      </c>
    </row>
    <row r="101" spans="1:68" x14ac:dyDescent="0.25">
      <c r="A101">
        <v>2308</v>
      </c>
      <c r="B101" t="str">
        <f t="shared" si="4"/>
        <v>South Carolina ,Horry County</v>
      </c>
      <c r="C101" s="16" t="s">
        <v>5068</v>
      </c>
      <c r="D101" s="12" t="s">
        <v>1551</v>
      </c>
      <c r="E101" s="17" t="s">
        <v>1988</v>
      </c>
      <c r="F101" s="34">
        <v>4</v>
      </c>
      <c r="G101" s="23">
        <v>6</v>
      </c>
      <c r="H101" s="20">
        <v>8</v>
      </c>
      <c r="I101" s="25">
        <v>4</v>
      </c>
      <c r="J101" s="50">
        <v>3</v>
      </c>
      <c r="K101" s="26">
        <v>8</v>
      </c>
      <c r="L101" s="16">
        <f t="shared" si="3"/>
        <v>33</v>
      </c>
      <c r="N101" s="2" t="str">
        <f t="shared" si="5"/>
        <v/>
      </c>
      <c r="O101" s="2">
        <v>100</v>
      </c>
      <c r="Q101" s="2"/>
      <c r="R101" s="2"/>
      <c r="S101" s="2"/>
      <c r="T101" s="2"/>
      <c r="U101" s="2"/>
      <c r="V101" s="2"/>
      <c r="W101" s="2"/>
      <c r="X101" s="2"/>
      <c r="Y101" s="2"/>
      <c r="Z101" s="2" t="s">
        <v>247</v>
      </c>
      <c r="AA101" s="2"/>
      <c r="AB101" s="2"/>
      <c r="AC101" s="2" t="s">
        <v>639</v>
      </c>
      <c r="AD101" s="2"/>
      <c r="AE101" s="2"/>
      <c r="AF101" s="2" t="s">
        <v>790</v>
      </c>
      <c r="AG101" s="2" t="s">
        <v>257</v>
      </c>
      <c r="AH101" s="2"/>
      <c r="AI101" s="2"/>
      <c r="AJ101" s="2"/>
      <c r="AK101" s="2"/>
      <c r="AL101" s="2"/>
      <c r="AM101" s="2"/>
      <c r="AN101" s="2"/>
      <c r="AO101" s="2" t="s">
        <v>260</v>
      </c>
      <c r="AP101" s="2"/>
      <c r="AQ101" s="2"/>
      <c r="AR101" s="2"/>
      <c r="AS101" s="2"/>
      <c r="AT101" s="2"/>
      <c r="AU101" s="2"/>
      <c r="AV101" s="2"/>
      <c r="AW101" s="2" t="s">
        <v>1374</v>
      </c>
      <c r="AX101" s="2"/>
      <c r="AY101" s="2"/>
      <c r="AZ101" s="2"/>
      <c r="BA101" s="2"/>
      <c r="BB101" s="2"/>
      <c r="BC101" s="2"/>
      <c r="BD101" s="2"/>
      <c r="BE101" s="2"/>
      <c r="BF101" s="2"/>
      <c r="BG101" s="2" t="s">
        <v>605</v>
      </c>
      <c r="BH101" s="2"/>
      <c r="BI101" s="2"/>
      <c r="BJ101" s="2"/>
      <c r="BK101" s="2"/>
      <c r="BL101" s="2"/>
      <c r="BM101" s="2"/>
      <c r="BN101" s="2"/>
      <c r="BO101" s="2"/>
      <c r="BP101" s="2">
        <v>101</v>
      </c>
    </row>
    <row r="102" spans="1:68" x14ac:dyDescent="0.25">
      <c r="A102">
        <v>2309</v>
      </c>
      <c r="B102" t="str">
        <f t="shared" si="4"/>
        <v>South Carolina ,Jasper County</v>
      </c>
      <c r="C102" s="16" t="s">
        <v>5068</v>
      </c>
      <c r="D102" s="12" t="s">
        <v>499</v>
      </c>
      <c r="E102" s="17" t="s">
        <v>1975</v>
      </c>
      <c r="F102" s="22">
        <v>6</v>
      </c>
      <c r="G102" s="51">
        <v>9</v>
      </c>
      <c r="H102" s="20">
        <v>8</v>
      </c>
      <c r="I102" s="25">
        <v>4</v>
      </c>
      <c r="J102" s="50">
        <v>3</v>
      </c>
      <c r="K102" s="26">
        <v>8</v>
      </c>
      <c r="L102" s="16">
        <f t="shared" si="3"/>
        <v>38</v>
      </c>
      <c r="N102" s="2" t="str">
        <f t="shared" si="5"/>
        <v/>
      </c>
      <c r="O102" s="2">
        <v>101</v>
      </c>
      <c r="Q102" s="2"/>
      <c r="R102" s="2"/>
      <c r="S102" s="2"/>
      <c r="T102" s="2"/>
      <c r="U102" s="2"/>
      <c r="V102" s="2"/>
      <c r="W102" s="2"/>
      <c r="X102" s="2"/>
      <c r="Y102" s="2"/>
      <c r="Z102" s="2" t="s">
        <v>510</v>
      </c>
      <c r="AA102" s="2"/>
      <c r="AB102" s="2"/>
      <c r="AC102" s="2" t="s">
        <v>640</v>
      </c>
      <c r="AD102" s="2"/>
      <c r="AE102" s="2"/>
      <c r="AF102" s="2" t="s">
        <v>169</v>
      </c>
      <c r="AG102" s="2" t="s">
        <v>842</v>
      </c>
      <c r="AH102" s="2"/>
      <c r="AI102" s="2"/>
      <c r="AJ102" s="2"/>
      <c r="AK102" s="2"/>
      <c r="AL102" s="2"/>
      <c r="AM102" s="2"/>
      <c r="AN102" s="2"/>
      <c r="AO102" s="2" t="s">
        <v>1145</v>
      </c>
      <c r="AP102" s="2"/>
      <c r="AQ102" s="2"/>
      <c r="AR102" s="2"/>
      <c r="AS102" s="2"/>
      <c r="AT102" s="2"/>
      <c r="AU102" s="2"/>
      <c r="AV102" s="2"/>
      <c r="AW102" s="2"/>
      <c r="AX102" s="2"/>
      <c r="AY102" s="2"/>
      <c r="AZ102" s="2"/>
      <c r="BA102" s="2"/>
      <c r="BB102" s="2"/>
      <c r="BC102" s="2"/>
      <c r="BD102" s="2"/>
      <c r="BE102" s="2"/>
      <c r="BF102" s="2"/>
      <c r="BG102" s="2" t="s">
        <v>495</v>
      </c>
      <c r="BH102" s="2"/>
      <c r="BI102" s="2"/>
      <c r="BJ102" s="2"/>
      <c r="BK102" s="2"/>
      <c r="BL102" s="2"/>
      <c r="BM102" s="2"/>
      <c r="BN102" s="2"/>
      <c r="BO102" s="2"/>
      <c r="BP102" s="2">
        <v>102</v>
      </c>
    </row>
    <row r="103" spans="1:68" x14ac:dyDescent="0.25">
      <c r="A103">
        <v>2493</v>
      </c>
      <c r="B103" t="str">
        <f t="shared" si="4"/>
        <v>Texas,Aransas County</v>
      </c>
      <c r="C103" s="16" t="s">
        <v>59</v>
      </c>
      <c r="D103" s="12" t="s">
        <v>1626</v>
      </c>
      <c r="E103" s="17" t="s">
        <v>2027</v>
      </c>
      <c r="F103" s="48">
        <v>9</v>
      </c>
      <c r="G103" s="65">
        <v>10</v>
      </c>
      <c r="H103" s="17">
        <v>1</v>
      </c>
      <c r="I103" s="61">
        <v>6</v>
      </c>
      <c r="J103" s="17">
        <v>1</v>
      </c>
      <c r="K103" s="26">
        <v>8</v>
      </c>
      <c r="L103" s="16">
        <f t="shared" si="3"/>
        <v>35</v>
      </c>
      <c r="N103" s="2" t="str">
        <f t="shared" si="5"/>
        <v/>
      </c>
      <c r="O103" s="2">
        <v>102</v>
      </c>
      <c r="Q103" s="2"/>
      <c r="R103" s="2"/>
      <c r="S103" s="2"/>
      <c r="T103" s="2"/>
      <c r="U103" s="2"/>
      <c r="V103" s="2"/>
      <c r="W103" s="2"/>
      <c r="X103" s="2"/>
      <c r="Y103" s="2"/>
      <c r="Z103" s="2" t="s">
        <v>154</v>
      </c>
      <c r="AA103" s="2"/>
      <c r="AB103" s="2"/>
      <c r="AC103" s="2" t="s">
        <v>641</v>
      </c>
      <c r="AD103" s="2"/>
      <c r="AE103" s="2"/>
      <c r="AF103" s="2" t="s">
        <v>791</v>
      </c>
      <c r="AG103" s="2" t="s">
        <v>843</v>
      </c>
      <c r="AH103" s="2"/>
      <c r="AI103" s="2"/>
      <c r="AJ103" s="2"/>
      <c r="AK103" s="2"/>
      <c r="AL103" s="2"/>
      <c r="AM103" s="2"/>
      <c r="AN103" s="2"/>
      <c r="AO103" s="2" t="s">
        <v>163</v>
      </c>
      <c r="AP103" s="2"/>
      <c r="AQ103" s="2"/>
      <c r="AR103" s="2"/>
      <c r="AS103" s="2"/>
      <c r="AT103" s="2"/>
      <c r="AU103" s="2"/>
      <c r="AV103" s="2"/>
      <c r="AW103" s="2"/>
      <c r="AX103" s="2"/>
      <c r="AY103" s="2"/>
      <c r="AZ103" s="2"/>
      <c r="BA103" s="2"/>
      <c r="BB103" s="2"/>
      <c r="BC103" s="2"/>
      <c r="BD103" s="2"/>
      <c r="BE103" s="2"/>
      <c r="BF103" s="2"/>
      <c r="BG103" s="2" t="s">
        <v>652</v>
      </c>
      <c r="BH103" s="2"/>
      <c r="BI103" s="2"/>
      <c r="BJ103" s="2"/>
      <c r="BK103" s="2"/>
      <c r="BL103" s="2"/>
      <c r="BM103" s="2"/>
      <c r="BN103" s="2"/>
      <c r="BO103" s="2"/>
      <c r="BP103" s="2">
        <v>103</v>
      </c>
    </row>
    <row r="104" spans="1:68" x14ac:dyDescent="0.25">
      <c r="A104">
        <v>2525</v>
      </c>
      <c r="B104" t="str">
        <f t="shared" si="4"/>
        <v>Texas,Chambers County</v>
      </c>
      <c r="C104" s="16" t="s">
        <v>59</v>
      </c>
      <c r="D104" s="12" t="s">
        <v>113</v>
      </c>
      <c r="E104" s="17" t="s">
        <v>2028</v>
      </c>
      <c r="F104" s="22">
        <v>6</v>
      </c>
      <c r="G104" s="19">
        <v>4</v>
      </c>
      <c r="H104" s="35">
        <v>8</v>
      </c>
      <c r="I104" s="25">
        <v>4</v>
      </c>
      <c r="J104" s="17">
        <v>1</v>
      </c>
      <c r="K104" s="26">
        <v>8</v>
      </c>
      <c r="L104" s="16">
        <f t="shared" si="3"/>
        <v>31</v>
      </c>
      <c r="N104" s="2" t="str">
        <f t="shared" si="5"/>
        <v/>
      </c>
      <c r="O104" s="2">
        <v>103</v>
      </c>
      <c r="Q104" s="2"/>
      <c r="R104" s="2"/>
      <c r="S104" s="2"/>
      <c r="T104" s="2"/>
      <c r="U104" s="2"/>
      <c r="V104" s="2"/>
      <c r="W104" s="2"/>
      <c r="X104" s="2"/>
      <c r="Y104" s="2"/>
      <c r="Z104" s="2" t="s">
        <v>155</v>
      </c>
      <c r="AA104" s="2"/>
      <c r="AB104" s="2"/>
      <c r="AC104" s="2"/>
      <c r="AD104" s="2"/>
      <c r="AE104" s="2"/>
      <c r="AF104" s="2" t="s">
        <v>792</v>
      </c>
      <c r="AG104" s="2" t="s">
        <v>844</v>
      </c>
      <c r="AH104" s="2"/>
      <c r="AI104" s="2"/>
      <c r="AJ104" s="2"/>
      <c r="AK104" s="2"/>
      <c r="AL104" s="2"/>
      <c r="AM104" s="2"/>
      <c r="AN104" s="2"/>
      <c r="AO104" s="2" t="s">
        <v>1146</v>
      </c>
      <c r="AP104" s="2"/>
      <c r="AQ104" s="2"/>
      <c r="AR104" s="2"/>
      <c r="AS104" s="2"/>
      <c r="AT104" s="2"/>
      <c r="AU104" s="2"/>
      <c r="AV104" s="2"/>
      <c r="AW104" s="2"/>
      <c r="AX104" s="2"/>
      <c r="AY104" s="2"/>
      <c r="AZ104" s="2"/>
      <c r="BA104" s="2"/>
      <c r="BB104" s="2"/>
      <c r="BC104" s="2"/>
      <c r="BD104" s="2"/>
      <c r="BE104" s="2"/>
      <c r="BF104" s="2"/>
      <c r="BG104" s="2" t="s">
        <v>1691</v>
      </c>
      <c r="BH104" s="2"/>
      <c r="BI104" s="2"/>
      <c r="BJ104" s="2"/>
      <c r="BK104" s="2"/>
      <c r="BL104" s="2"/>
      <c r="BM104" s="2"/>
      <c r="BN104" s="2"/>
      <c r="BO104" s="2"/>
      <c r="BP104" s="2">
        <v>104</v>
      </c>
    </row>
    <row r="105" spans="1:68" x14ac:dyDescent="0.25">
      <c r="A105">
        <v>2555</v>
      </c>
      <c r="B105" t="str">
        <f t="shared" si="4"/>
        <v>Texas,Duval County</v>
      </c>
      <c r="C105" s="16" t="s">
        <v>59</v>
      </c>
      <c r="D105" s="12" t="s">
        <v>404</v>
      </c>
      <c r="E105" s="17" t="s">
        <v>2050</v>
      </c>
      <c r="F105" s="44">
        <v>10</v>
      </c>
      <c r="G105" s="37">
        <v>5</v>
      </c>
      <c r="H105" s="17">
        <v>1</v>
      </c>
      <c r="I105" s="17">
        <v>1</v>
      </c>
      <c r="J105" s="17">
        <v>1</v>
      </c>
      <c r="K105" s="26">
        <v>8</v>
      </c>
      <c r="L105" s="16">
        <f t="shared" si="3"/>
        <v>26</v>
      </c>
      <c r="N105" s="2" t="str">
        <f t="shared" si="5"/>
        <v/>
      </c>
      <c r="O105" s="2">
        <v>104</v>
      </c>
      <c r="Q105" s="2"/>
      <c r="R105" s="2"/>
      <c r="S105" s="2"/>
      <c r="T105" s="2"/>
      <c r="U105" s="2"/>
      <c r="V105" s="2"/>
      <c r="W105" s="2"/>
      <c r="X105" s="2"/>
      <c r="Y105" s="2"/>
      <c r="Z105" s="2" t="s">
        <v>156</v>
      </c>
      <c r="AA105" s="2"/>
      <c r="AB105" s="2"/>
      <c r="AC105" s="2"/>
      <c r="AD105" s="2"/>
      <c r="AE105" s="2"/>
      <c r="AF105" s="2" t="s">
        <v>793</v>
      </c>
      <c r="AG105" s="2" t="s">
        <v>161</v>
      </c>
      <c r="AH105" s="2"/>
      <c r="AI105" s="2"/>
      <c r="AJ105" s="2"/>
      <c r="AK105" s="2"/>
      <c r="AL105" s="2"/>
      <c r="AM105" s="2"/>
      <c r="AN105" s="2"/>
      <c r="AO105" s="2" t="s">
        <v>265</v>
      </c>
      <c r="AP105" s="2"/>
      <c r="AQ105" s="2"/>
      <c r="AR105" s="2"/>
      <c r="AS105" s="2"/>
      <c r="AT105" s="2"/>
      <c r="AU105" s="2"/>
      <c r="AV105" s="2"/>
      <c r="AW105" s="2"/>
      <c r="AX105" s="2"/>
      <c r="AY105" s="2"/>
      <c r="AZ105" s="2"/>
      <c r="BA105" s="2"/>
      <c r="BB105" s="2"/>
      <c r="BC105" s="2"/>
      <c r="BD105" s="2"/>
      <c r="BE105" s="2"/>
      <c r="BF105" s="2"/>
      <c r="BG105" s="2" t="s">
        <v>751</v>
      </c>
      <c r="BH105" s="2"/>
      <c r="BI105" s="2"/>
      <c r="BJ105" s="2"/>
      <c r="BK105" s="2"/>
      <c r="BL105" s="2"/>
      <c r="BM105" s="2"/>
      <c r="BN105" s="2"/>
      <c r="BO105" s="2"/>
      <c r="BP105" s="2">
        <v>105</v>
      </c>
    </row>
    <row r="106" spans="1:68" x14ac:dyDescent="0.25">
      <c r="A106">
        <v>2573</v>
      </c>
      <c r="B106" t="str">
        <f t="shared" si="4"/>
        <v>Texas,Galveston County</v>
      </c>
      <c r="C106" s="16" t="s">
        <v>59</v>
      </c>
      <c r="D106" s="12" t="s">
        <v>1682</v>
      </c>
      <c r="E106" s="17" t="s">
        <v>1984</v>
      </c>
      <c r="F106" s="22">
        <v>6</v>
      </c>
      <c r="G106" s="39">
        <v>7</v>
      </c>
      <c r="H106" s="38">
        <v>9</v>
      </c>
      <c r="I106" s="25">
        <v>4</v>
      </c>
      <c r="J106" s="17">
        <v>1</v>
      </c>
      <c r="K106" s="26">
        <v>8</v>
      </c>
      <c r="L106" s="16">
        <f t="shared" si="3"/>
        <v>35</v>
      </c>
      <c r="N106" s="2" t="str">
        <f t="shared" si="5"/>
        <v/>
      </c>
      <c r="O106" s="2">
        <v>105</v>
      </c>
      <c r="Q106" s="2"/>
      <c r="R106" s="2"/>
      <c r="S106" s="2"/>
      <c r="T106" s="2"/>
      <c r="U106" s="2"/>
      <c r="V106" s="2"/>
      <c r="W106" s="2"/>
      <c r="X106" s="2"/>
      <c r="Y106" s="2"/>
      <c r="Z106" s="2" t="s">
        <v>511</v>
      </c>
      <c r="AA106" s="2"/>
      <c r="AB106" s="2"/>
      <c r="AC106" s="2"/>
      <c r="AD106" s="2"/>
      <c r="AE106" s="2"/>
      <c r="AF106" s="2" t="s">
        <v>794</v>
      </c>
      <c r="AG106" s="2" t="s">
        <v>260</v>
      </c>
      <c r="AH106" s="2"/>
      <c r="AI106" s="2"/>
      <c r="AJ106" s="2"/>
      <c r="AK106" s="2"/>
      <c r="AL106" s="2"/>
      <c r="AM106" s="2"/>
      <c r="AN106" s="2"/>
      <c r="AO106" s="2" t="s">
        <v>673</v>
      </c>
      <c r="AP106" s="2"/>
      <c r="AQ106" s="2"/>
      <c r="AR106" s="2"/>
      <c r="AS106" s="2"/>
      <c r="AT106" s="2"/>
      <c r="AU106" s="2"/>
      <c r="AV106" s="2"/>
      <c r="AW106" s="2"/>
      <c r="AX106" s="2"/>
      <c r="AY106" s="2"/>
      <c r="AZ106" s="2"/>
      <c r="BA106" s="2"/>
      <c r="BB106" s="2"/>
      <c r="BC106" s="2"/>
      <c r="BD106" s="2"/>
      <c r="BE106" s="2"/>
      <c r="BF106" s="2"/>
      <c r="BG106" s="2" t="s">
        <v>1692</v>
      </c>
      <c r="BH106" s="2"/>
      <c r="BI106" s="2"/>
      <c r="BJ106" s="2"/>
      <c r="BK106" s="2"/>
      <c r="BL106" s="2"/>
      <c r="BM106" s="2"/>
      <c r="BN106" s="2"/>
      <c r="BO106" s="2"/>
      <c r="BP106" s="2">
        <v>106</v>
      </c>
    </row>
    <row r="107" spans="1:68" x14ac:dyDescent="0.25">
      <c r="A107">
        <v>2589</v>
      </c>
      <c r="B107" t="str">
        <f t="shared" si="4"/>
        <v>Texas,Hardin County</v>
      </c>
      <c r="C107" s="16" t="s">
        <v>59</v>
      </c>
      <c r="D107" s="12" t="s">
        <v>605</v>
      </c>
      <c r="E107" s="17" t="s">
        <v>2061</v>
      </c>
      <c r="F107" s="22">
        <v>6</v>
      </c>
      <c r="G107" s="27">
        <v>2</v>
      </c>
      <c r="H107" s="17">
        <v>1</v>
      </c>
      <c r="I107" s="40">
        <v>3</v>
      </c>
      <c r="J107" s="17">
        <v>1</v>
      </c>
      <c r="K107" s="26">
        <v>8</v>
      </c>
      <c r="L107" s="16">
        <f t="shared" si="3"/>
        <v>21</v>
      </c>
      <c r="N107" s="2" t="str">
        <f t="shared" si="5"/>
        <v/>
      </c>
      <c r="O107" s="2">
        <v>106</v>
      </c>
      <c r="Q107" s="2"/>
      <c r="R107" s="2"/>
      <c r="S107" s="2"/>
      <c r="T107" s="2"/>
      <c r="U107" s="2"/>
      <c r="V107" s="2"/>
      <c r="W107" s="2"/>
      <c r="X107" s="2"/>
      <c r="Y107" s="2"/>
      <c r="Z107" s="2" t="s">
        <v>512</v>
      </c>
      <c r="AA107" s="2"/>
      <c r="AB107" s="2"/>
      <c r="AC107" s="2"/>
      <c r="AD107" s="2"/>
      <c r="AE107" s="2"/>
      <c r="AF107" s="2"/>
      <c r="AG107" s="2" t="s">
        <v>163</v>
      </c>
      <c r="AH107" s="2"/>
      <c r="AI107" s="2"/>
      <c r="AJ107" s="2"/>
      <c r="AK107" s="2"/>
      <c r="AL107" s="2"/>
      <c r="AM107" s="2"/>
      <c r="AN107" s="2"/>
      <c r="AO107" s="2" t="s">
        <v>1147</v>
      </c>
      <c r="AP107" s="2"/>
      <c r="AQ107" s="2"/>
      <c r="AR107" s="2"/>
      <c r="AS107" s="2"/>
      <c r="AT107" s="2"/>
      <c r="AU107" s="2"/>
      <c r="AV107" s="2"/>
      <c r="AW107" s="2"/>
      <c r="AX107" s="2"/>
      <c r="AY107" s="2"/>
      <c r="AZ107" s="2"/>
      <c r="BA107" s="2"/>
      <c r="BB107" s="2"/>
      <c r="BC107" s="2"/>
      <c r="BD107" s="2"/>
      <c r="BE107" s="2"/>
      <c r="BF107" s="2"/>
      <c r="BG107" s="2" t="s">
        <v>1693</v>
      </c>
      <c r="BH107" s="2"/>
      <c r="BI107" s="2"/>
      <c r="BJ107" s="2"/>
      <c r="BK107" s="2"/>
      <c r="BL107" s="2"/>
      <c r="BM107" s="2"/>
      <c r="BN107" s="2"/>
      <c r="BO107" s="2"/>
      <c r="BP107" s="2">
        <v>107</v>
      </c>
    </row>
    <row r="108" spans="1:68" x14ac:dyDescent="0.25">
      <c r="A108">
        <v>2612</v>
      </c>
      <c r="B108" t="str">
        <f t="shared" si="4"/>
        <v>Texas,Jefferson County</v>
      </c>
      <c r="C108" s="16" t="s">
        <v>59</v>
      </c>
      <c r="D108" s="12" t="s">
        <v>141</v>
      </c>
      <c r="E108" s="17" t="s">
        <v>2034</v>
      </c>
      <c r="F108" s="22">
        <v>6</v>
      </c>
      <c r="G108" s="51">
        <v>9</v>
      </c>
      <c r="H108" s="53">
        <v>3</v>
      </c>
      <c r="I108" s="25">
        <v>4</v>
      </c>
      <c r="J108" s="17">
        <v>1</v>
      </c>
      <c r="K108" s="26">
        <v>8</v>
      </c>
      <c r="L108" s="16">
        <f t="shared" si="3"/>
        <v>31</v>
      </c>
      <c r="N108" s="2" t="str">
        <f t="shared" si="5"/>
        <v/>
      </c>
      <c r="O108" s="2">
        <v>107</v>
      </c>
      <c r="Q108" s="2"/>
      <c r="R108" s="2"/>
      <c r="S108" s="2"/>
      <c r="T108" s="2"/>
      <c r="U108" s="2"/>
      <c r="V108" s="2"/>
      <c r="W108" s="2"/>
      <c r="X108" s="2"/>
      <c r="Y108" s="2"/>
      <c r="Z108" s="2" t="s">
        <v>250</v>
      </c>
      <c r="AA108" s="2"/>
      <c r="AB108" s="2"/>
      <c r="AC108" s="2"/>
      <c r="AD108" s="2"/>
      <c r="AE108" s="2"/>
      <c r="AF108" s="2"/>
      <c r="AG108" s="2" t="s">
        <v>845</v>
      </c>
      <c r="AH108" s="2"/>
      <c r="AI108" s="2"/>
      <c r="AJ108" s="2"/>
      <c r="AK108" s="2"/>
      <c r="AL108" s="2"/>
      <c r="AM108" s="2"/>
      <c r="AN108" s="2"/>
      <c r="AO108" s="2" t="s">
        <v>1148</v>
      </c>
      <c r="AP108" s="2"/>
      <c r="AQ108" s="2"/>
      <c r="AR108" s="2"/>
      <c r="AS108" s="2"/>
      <c r="AT108" s="2"/>
      <c r="AU108" s="2"/>
      <c r="AV108" s="2"/>
      <c r="AW108" s="2"/>
      <c r="AX108" s="2"/>
      <c r="AY108" s="2"/>
      <c r="AZ108" s="2"/>
      <c r="BA108" s="2"/>
      <c r="BB108" s="2"/>
      <c r="BC108" s="2"/>
      <c r="BD108" s="2"/>
      <c r="BE108" s="2"/>
      <c r="BF108" s="2"/>
      <c r="BG108" s="2" t="s">
        <v>606</v>
      </c>
      <c r="BH108" s="2"/>
      <c r="BI108" s="2"/>
      <c r="BJ108" s="2"/>
      <c r="BK108" s="2"/>
      <c r="BL108" s="2"/>
      <c r="BM108" s="2"/>
      <c r="BN108" s="2"/>
      <c r="BO108" s="2"/>
      <c r="BP108" s="2">
        <v>108</v>
      </c>
    </row>
    <row r="109" spans="1:68" x14ac:dyDescent="0.25">
      <c r="A109">
        <v>2635</v>
      </c>
      <c r="B109" t="str">
        <f t="shared" si="4"/>
        <v>Texas,Liberty County</v>
      </c>
      <c r="C109" s="16" t="s">
        <v>59</v>
      </c>
      <c r="D109" s="12" t="s">
        <v>420</v>
      </c>
      <c r="E109" s="17" t="s">
        <v>2029</v>
      </c>
      <c r="F109" s="18">
        <v>7</v>
      </c>
      <c r="G109" s="27">
        <v>2</v>
      </c>
      <c r="H109" s="20">
        <v>8</v>
      </c>
      <c r="I109" s="40">
        <v>3</v>
      </c>
      <c r="J109" s="17">
        <v>1</v>
      </c>
      <c r="K109" s="26">
        <v>8</v>
      </c>
      <c r="L109" s="16">
        <f t="shared" si="3"/>
        <v>29</v>
      </c>
      <c r="N109" s="2" t="str">
        <f t="shared" si="5"/>
        <v/>
      </c>
      <c r="O109" s="2">
        <v>108</v>
      </c>
      <c r="Q109" s="2"/>
      <c r="R109" s="2"/>
      <c r="S109" s="2"/>
      <c r="T109" s="2"/>
      <c r="U109" s="2"/>
      <c r="V109" s="2"/>
      <c r="W109" s="2"/>
      <c r="X109" s="2"/>
      <c r="Y109" s="2"/>
      <c r="Z109" s="2" t="s">
        <v>513</v>
      </c>
      <c r="AA109" s="2"/>
      <c r="AB109" s="2"/>
      <c r="AC109" s="2"/>
      <c r="AD109" s="2"/>
      <c r="AE109" s="2"/>
      <c r="AF109" s="2"/>
      <c r="AG109" s="2" t="s">
        <v>670</v>
      </c>
      <c r="AH109" s="2"/>
      <c r="AI109" s="2"/>
      <c r="AJ109" s="2"/>
      <c r="AK109" s="2"/>
      <c r="AL109" s="2"/>
      <c r="AM109" s="2"/>
      <c r="AN109" s="2"/>
      <c r="AO109" s="2" t="s">
        <v>1149</v>
      </c>
      <c r="AP109" s="2"/>
      <c r="AQ109" s="2"/>
      <c r="AR109" s="2"/>
      <c r="AS109" s="2"/>
      <c r="AT109" s="2"/>
      <c r="AU109" s="2"/>
      <c r="AV109" s="2"/>
      <c r="AW109" s="2"/>
      <c r="AX109" s="2"/>
      <c r="AY109" s="2"/>
      <c r="AZ109" s="2"/>
      <c r="BA109" s="2"/>
      <c r="BB109" s="2"/>
      <c r="BC109" s="2"/>
      <c r="BD109" s="2"/>
      <c r="BE109" s="2"/>
      <c r="BF109" s="2"/>
      <c r="BG109" s="2" t="s">
        <v>1266</v>
      </c>
      <c r="BH109" s="2"/>
      <c r="BI109" s="2"/>
      <c r="BJ109" s="2"/>
      <c r="BK109" s="2"/>
      <c r="BL109" s="2"/>
      <c r="BM109" s="2"/>
      <c r="BN109" s="2"/>
      <c r="BO109" s="2"/>
      <c r="BP109" s="2">
        <v>109</v>
      </c>
    </row>
    <row r="110" spans="1:68" x14ac:dyDescent="0.25">
      <c r="A110">
        <v>2650</v>
      </c>
      <c r="B110" t="str">
        <f t="shared" si="4"/>
        <v>Texas,Matagorda County</v>
      </c>
      <c r="C110" s="16" t="s">
        <v>59</v>
      </c>
      <c r="D110" s="12" t="s">
        <v>1723</v>
      </c>
      <c r="E110" s="17" t="s">
        <v>2035</v>
      </c>
      <c r="F110" s="43">
        <v>3</v>
      </c>
      <c r="G110" s="27">
        <v>2</v>
      </c>
      <c r="H110" s="20">
        <v>8</v>
      </c>
      <c r="I110" s="25">
        <v>4</v>
      </c>
      <c r="J110" s="17">
        <v>1</v>
      </c>
      <c r="K110" s="26">
        <v>8</v>
      </c>
      <c r="L110" s="16">
        <f t="shared" si="3"/>
        <v>26</v>
      </c>
      <c r="N110" s="2" t="str">
        <f t="shared" si="5"/>
        <v/>
      </c>
      <c r="O110" s="2">
        <v>109</v>
      </c>
      <c r="Q110" s="2"/>
      <c r="R110" s="2"/>
      <c r="S110" s="2"/>
      <c r="T110" s="2"/>
      <c r="U110" s="2"/>
      <c r="V110" s="2"/>
      <c r="W110" s="2"/>
      <c r="X110" s="2"/>
      <c r="Y110" s="2"/>
      <c r="Z110" s="2" t="s">
        <v>514</v>
      </c>
      <c r="AA110" s="2"/>
      <c r="AB110" s="2"/>
      <c r="AC110" s="2"/>
      <c r="AD110" s="2"/>
      <c r="AE110" s="2"/>
      <c r="AF110" s="2"/>
      <c r="AG110" s="2" t="s">
        <v>438</v>
      </c>
      <c r="AH110" s="2"/>
      <c r="AI110" s="2"/>
      <c r="AJ110" s="2"/>
      <c r="AK110" s="2"/>
      <c r="AL110" s="2"/>
      <c r="AM110" s="2"/>
      <c r="AN110" s="2"/>
      <c r="AO110" s="2" t="s">
        <v>542</v>
      </c>
      <c r="AP110" s="2"/>
      <c r="AQ110" s="2"/>
      <c r="AR110" s="2"/>
      <c r="AS110" s="2"/>
      <c r="AT110" s="2"/>
      <c r="AU110" s="2"/>
      <c r="AV110" s="2"/>
      <c r="AW110" s="2"/>
      <c r="AX110" s="2"/>
      <c r="AY110" s="2"/>
      <c r="AZ110" s="2"/>
      <c r="BA110" s="2"/>
      <c r="BB110" s="2"/>
      <c r="BC110" s="2"/>
      <c r="BD110" s="2"/>
      <c r="BE110" s="2"/>
      <c r="BF110" s="2"/>
      <c r="BG110" s="2" t="s">
        <v>1165</v>
      </c>
      <c r="BH110" s="2"/>
      <c r="BI110" s="2"/>
      <c r="BJ110" s="2"/>
      <c r="BK110" s="2"/>
      <c r="BL110" s="2"/>
      <c r="BM110" s="2"/>
      <c r="BN110" s="2"/>
      <c r="BO110" s="2"/>
      <c r="BP110" s="2">
        <v>110</v>
      </c>
    </row>
    <row r="111" spans="1:68" x14ac:dyDescent="0.25">
      <c r="A111">
        <v>2665</v>
      </c>
      <c r="B111" t="str">
        <f t="shared" si="4"/>
        <v>Texas,Newton County</v>
      </c>
      <c r="C111" s="16" t="s">
        <v>59</v>
      </c>
      <c r="D111" s="12" t="s">
        <v>250</v>
      </c>
      <c r="E111" s="17" t="s">
        <v>2062</v>
      </c>
      <c r="F111" s="18">
        <v>7</v>
      </c>
      <c r="G111" s="27">
        <v>2</v>
      </c>
      <c r="H111" s="17">
        <v>1</v>
      </c>
      <c r="I111" s="17">
        <v>1</v>
      </c>
      <c r="J111" s="17">
        <v>1</v>
      </c>
      <c r="K111" s="26">
        <v>8</v>
      </c>
      <c r="L111" s="16">
        <f t="shared" si="3"/>
        <v>20</v>
      </c>
      <c r="N111" s="2" t="str">
        <f t="shared" si="5"/>
        <v/>
      </c>
      <c r="O111" s="2">
        <v>110</v>
      </c>
      <c r="Q111" s="2"/>
      <c r="R111" s="2"/>
      <c r="S111" s="2"/>
      <c r="T111" s="2"/>
      <c r="U111" s="2"/>
      <c r="V111" s="2"/>
      <c r="W111" s="2"/>
      <c r="X111" s="2"/>
      <c r="Y111" s="2"/>
      <c r="Z111" s="2" t="s">
        <v>515</v>
      </c>
      <c r="AA111" s="2"/>
      <c r="AB111" s="2"/>
      <c r="AC111" s="2"/>
      <c r="AD111" s="2"/>
      <c r="AE111" s="2"/>
      <c r="AF111" s="2"/>
      <c r="AG111" s="2" t="s">
        <v>846</v>
      </c>
      <c r="AH111" s="2"/>
      <c r="AI111" s="2"/>
      <c r="AJ111" s="2"/>
      <c r="AK111" s="2"/>
      <c r="AL111" s="2"/>
      <c r="AM111" s="2"/>
      <c r="AN111" s="2"/>
      <c r="AO111" s="2" t="s">
        <v>169</v>
      </c>
      <c r="AP111" s="2"/>
      <c r="AQ111" s="2"/>
      <c r="AR111" s="2"/>
      <c r="AS111" s="2"/>
      <c r="AT111" s="2"/>
      <c r="AU111" s="2"/>
      <c r="AV111" s="2"/>
      <c r="AW111" s="2"/>
      <c r="AX111" s="2"/>
      <c r="AY111" s="2"/>
      <c r="AZ111" s="2"/>
      <c r="BA111" s="2"/>
      <c r="BB111" s="2"/>
      <c r="BC111" s="2"/>
      <c r="BD111" s="2"/>
      <c r="BE111" s="2"/>
      <c r="BF111" s="2"/>
      <c r="BG111" s="2" t="s">
        <v>1694</v>
      </c>
      <c r="BH111" s="2"/>
      <c r="BI111" s="2"/>
      <c r="BJ111" s="2"/>
      <c r="BK111" s="2"/>
      <c r="BL111" s="2"/>
      <c r="BM111" s="2"/>
      <c r="BN111" s="2"/>
      <c r="BO111" s="2"/>
      <c r="BP111" s="2">
        <v>111</v>
      </c>
    </row>
    <row r="112" spans="1:68" x14ac:dyDescent="0.25">
      <c r="A112">
        <v>2670</v>
      </c>
      <c r="B112" t="str">
        <f t="shared" si="4"/>
        <v>Texas,Orange County</v>
      </c>
      <c r="C112" s="16" t="s">
        <v>59</v>
      </c>
      <c r="D112" s="12" t="s">
        <v>299</v>
      </c>
      <c r="E112" s="17" t="s">
        <v>2038</v>
      </c>
      <c r="F112" s="22">
        <v>6</v>
      </c>
      <c r="G112" s="65">
        <v>10</v>
      </c>
      <c r="H112" s="17">
        <v>1</v>
      </c>
      <c r="I112" s="25">
        <v>4</v>
      </c>
      <c r="J112" s="17">
        <v>1</v>
      </c>
      <c r="K112" s="26">
        <v>8</v>
      </c>
      <c r="L112" s="16">
        <f t="shared" si="3"/>
        <v>30</v>
      </c>
      <c r="N112" s="2" t="str">
        <f t="shared" si="5"/>
        <v/>
      </c>
      <c r="O112" s="2">
        <v>111</v>
      </c>
      <c r="Q112" s="2"/>
      <c r="R112" s="2"/>
      <c r="S112" s="2"/>
      <c r="T112" s="2"/>
      <c r="U112" s="2"/>
      <c r="V112" s="2"/>
      <c r="W112" s="2"/>
      <c r="X112" s="2"/>
      <c r="Y112" s="2"/>
      <c r="Z112" s="2" t="s">
        <v>516</v>
      </c>
      <c r="AA112" s="2"/>
      <c r="AB112" s="2"/>
      <c r="AC112" s="2"/>
      <c r="AD112" s="2"/>
      <c r="AE112" s="2"/>
      <c r="AF112" s="2"/>
      <c r="AG112" s="2" t="s">
        <v>847</v>
      </c>
      <c r="AH112" s="2"/>
      <c r="AI112" s="2"/>
      <c r="AJ112" s="2"/>
      <c r="AK112" s="2"/>
      <c r="AL112" s="2"/>
      <c r="AM112" s="2"/>
      <c r="AN112" s="2"/>
      <c r="AO112" s="2" t="s">
        <v>543</v>
      </c>
      <c r="AP112" s="2"/>
      <c r="AQ112" s="2"/>
      <c r="AR112" s="2"/>
      <c r="AS112" s="2"/>
      <c r="AT112" s="2"/>
      <c r="AU112" s="2"/>
      <c r="AV112" s="2"/>
      <c r="AW112" s="2"/>
      <c r="AX112" s="2"/>
      <c r="AY112" s="2"/>
      <c r="AZ112" s="2"/>
      <c r="BA112" s="2"/>
      <c r="BB112" s="2"/>
      <c r="BC112" s="2"/>
      <c r="BD112" s="2"/>
      <c r="BE112" s="2"/>
      <c r="BF112" s="2"/>
      <c r="BG112" s="2" t="s">
        <v>1695</v>
      </c>
      <c r="BH112" s="2"/>
      <c r="BI112" s="2"/>
      <c r="BJ112" s="2"/>
      <c r="BK112" s="2"/>
      <c r="BL112" s="2"/>
      <c r="BM112" s="2"/>
      <c r="BN112" s="2"/>
      <c r="BO112" s="2"/>
      <c r="BP112" s="2">
        <v>112</v>
      </c>
    </row>
    <row r="113" spans="1:68" x14ac:dyDescent="0.25">
      <c r="A113">
        <v>2676</v>
      </c>
      <c r="B113" t="str">
        <f t="shared" si="4"/>
        <v>Texas,Polk County</v>
      </c>
      <c r="C113" s="16" t="s">
        <v>59</v>
      </c>
      <c r="D113" s="12" t="s">
        <v>254</v>
      </c>
      <c r="E113" s="17" t="s">
        <v>2056</v>
      </c>
      <c r="F113" s="48">
        <v>9</v>
      </c>
      <c r="G113" s="19">
        <v>4</v>
      </c>
      <c r="H113" s="17">
        <v>1</v>
      </c>
      <c r="I113" s="17">
        <v>1</v>
      </c>
      <c r="J113" s="17">
        <v>1</v>
      </c>
      <c r="K113" s="26">
        <v>8</v>
      </c>
      <c r="L113" s="16">
        <f t="shared" si="3"/>
        <v>24</v>
      </c>
      <c r="N113" s="2" t="str">
        <f t="shared" si="5"/>
        <v/>
      </c>
      <c r="O113" s="2">
        <v>112</v>
      </c>
      <c r="Q113" s="2"/>
      <c r="R113" s="2"/>
      <c r="S113" s="2"/>
      <c r="T113" s="2"/>
      <c r="U113" s="2"/>
      <c r="V113" s="2"/>
      <c r="W113" s="2"/>
      <c r="X113" s="2"/>
      <c r="Y113" s="2"/>
      <c r="Z113" s="2" t="s">
        <v>158</v>
      </c>
      <c r="AA113" s="2"/>
      <c r="AB113" s="2"/>
      <c r="AC113" s="2"/>
      <c r="AD113" s="2"/>
      <c r="AE113" s="2"/>
      <c r="AF113" s="2"/>
      <c r="AG113" s="2" t="s">
        <v>848</v>
      </c>
      <c r="AH113" s="2"/>
      <c r="AI113" s="2"/>
      <c r="AJ113" s="2"/>
      <c r="AK113" s="2"/>
      <c r="AL113" s="2"/>
      <c r="AM113" s="2"/>
      <c r="AN113" s="2"/>
      <c r="AO113" s="2" t="s">
        <v>544</v>
      </c>
      <c r="AP113" s="2"/>
      <c r="AQ113" s="2"/>
      <c r="AR113" s="2"/>
      <c r="AS113" s="2"/>
      <c r="AT113" s="2"/>
      <c r="AU113" s="2"/>
      <c r="AV113" s="2"/>
      <c r="AW113" s="2"/>
      <c r="AX113" s="2"/>
      <c r="AY113" s="2"/>
      <c r="AZ113" s="2"/>
      <c r="BA113" s="2"/>
      <c r="BB113" s="2"/>
      <c r="BC113" s="2"/>
      <c r="BD113" s="2"/>
      <c r="BE113" s="2"/>
      <c r="BF113" s="2"/>
      <c r="BG113" s="2" t="s">
        <v>822</v>
      </c>
      <c r="BH113" s="2"/>
      <c r="BI113" s="2"/>
      <c r="BJ113" s="2"/>
      <c r="BK113" s="2"/>
      <c r="BL113" s="2"/>
      <c r="BM113" s="2"/>
      <c r="BN113" s="2"/>
      <c r="BO113" s="2"/>
      <c r="BP113" s="2">
        <v>113</v>
      </c>
    </row>
    <row r="114" spans="1:68" x14ac:dyDescent="0.25">
      <c r="A114">
        <v>2693</v>
      </c>
      <c r="B114" t="str">
        <f t="shared" si="4"/>
        <v>Texas,San Jacinto County</v>
      </c>
      <c r="C114" s="16" t="s">
        <v>59</v>
      </c>
      <c r="D114" s="12" t="s">
        <v>1750</v>
      </c>
      <c r="E114" s="17" t="s">
        <v>2015</v>
      </c>
      <c r="F114" s="18">
        <v>7</v>
      </c>
      <c r="G114" s="27">
        <v>2</v>
      </c>
      <c r="H114" s="52">
        <v>10</v>
      </c>
      <c r="I114" s="17">
        <v>1</v>
      </c>
      <c r="J114" s="17">
        <v>1</v>
      </c>
      <c r="K114" s="26">
        <v>8</v>
      </c>
      <c r="L114" s="16">
        <f t="shared" si="3"/>
        <v>29</v>
      </c>
      <c r="N114" s="2" t="str">
        <f t="shared" si="5"/>
        <v/>
      </c>
      <c r="O114" s="2">
        <v>113</v>
      </c>
      <c r="Q114" s="2"/>
      <c r="R114" s="2"/>
      <c r="S114" s="2"/>
      <c r="T114" s="2"/>
      <c r="U114" s="2"/>
      <c r="V114" s="2"/>
      <c r="W114" s="2"/>
      <c r="X114" s="2"/>
      <c r="Y114" s="2"/>
      <c r="Z114" s="2" t="s">
        <v>517</v>
      </c>
      <c r="AA114" s="2"/>
      <c r="AB114" s="2"/>
      <c r="AC114" s="2"/>
      <c r="AD114" s="2"/>
      <c r="AE114" s="2"/>
      <c r="AF114" s="2"/>
      <c r="AG114" s="2" t="s">
        <v>266</v>
      </c>
      <c r="AH114" s="2"/>
      <c r="AI114" s="2"/>
      <c r="AJ114" s="2"/>
      <c r="AK114" s="2"/>
      <c r="AL114" s="2"/>
      <c r="AM114" s="2"/>
      <c r="AN114" s="2"/>
      <c r="AO114" s="2" t="s">
        <v>549</v>
      </c>
      <c r="AP114" s="2"/>
      <c r="AQ114" s="2"/>
      <c r="AR114" s="2"/>
      <c r="AS114" s="2"/>
      <c r="AT114" s="2"/>
      <c r="AU114" s="2"/>
      <c r="AV114" s="2"/>
      <c r="AW114" s="2"/>
      <c r="AX114" s="2"/>
      <c r="AY114" s="2"/>
      <c r="AZ114" s="2"/>
      <c r="BA114" s="2"/>
      <c r="BB114" s="2"/>
      <c r="BC114" s="2"/>
      <c r="BD114" s="2"/>
      <c r="BE114" s="2"/>
      <c r="BF114" s="2"/>
      <c r="BG114" s="2" t="s">
        <v>139</v>
      </c>
      <c r="BH114" s="2"/>
      <c r="BI114" s="2"/>
      <c r="BJ114" s="2"/>
      <c r="BK114" s="2"/>
      <c r="BL114" s="2"/>
      <c r="BM114" s="2"/>
      <c r="BN114" s="2"/>
      <c r="BO114" s="2"/>
      <c r="BP114" s="2">
        <v>114</v>
      </c>
    </row>
    <row r="115" spans="1:68" x14ac:dyDescent="0.25">
      <c r="A115">
        <v>2717</v>
      </c>
      <c r="B115" t="str">
        <f t="shared" si="4"/>
        <v>Texas,Trinity County</v>
      </c>
      <c r="C115" s="16" t="s">
        <v>59</v>
      </c>
      <c r="D115" s="12" t="s">
        <v>321</v>
      </c>
      <c r="E115" s="17" t="s">
        <v>2057</v>
      </c>
      <c r="F115" s="48">
        <v>9</v>
      </c>
      <c r="G115" s="19">
        <v>4</v>
      </c>
      <c r="H115" s="17">
        <v>1</v>
      </c>
      <c r="I115" s="17">
        <v>1</v>
      </c>
      <c r="J115" s="17">
        <v>1</v>
      </c>
      <c r="K115" s="26">
        <v>8</v>
      </c>
      <c r="L115" s="16">
        <f t="shared" si="3"/>
        <v>24</v>
      </c>
      <c r="N115" s="2" t="str">
        <f t="shared" si="5"/>
        <v/>
      </c>
      <c r="O115" s="2">
        <v>114</v>
      </c>
      <c r="Q115" s="2"/>
      <c r="R115" s="2"/>
      <c r="S115" s="2"/>
      <c r="T115" s="2"/>
      <c r="U115" s="2"/>
      <c r="V115" s="2"/>
      <c r="W115" s="2"/>
      <c r="X115" s="2"/>
      <c r="Y115" s="2"/>
      <c r="Z115" s="2" t="s">
        <v>159</v>
      </c>
      <c r="AA115" s="2"/>
      <c r="AB115" s="2"/>
      <c r="AC115" s="2"/>
      <c r="AD115" s="2"/>
      <c r="AE115" s="2"/>
      <c r="AF115" s="2"/>
      <c r="AG115" s="2" t="s">
        <v>542</v>
      </c>
      <c r="AH115" s="2"/>
      <c r="AI115" s="2"/>
      <c r="AJ115" s="2"/>
      <c r="AK115" s="2"/>
      <c r="AL115" s="2"/>
      <c r="AM115" s="2"/>
      <c r="AN115" s="2"/>
      <c r="AO115" s="2" t="s">
        <v>727</v>
      </c>
      <c r="AP115" s="2"/>
      <c r="AQ115" s="2"/>
      <c r="AR115" s="2"/>
      <c r="AS115" s="2"/>
      <c r="AT115" s="2"/>
      <c r="AU115" s="2"/>
      <c r="AV115" s="2"/>
      <c r="AW115" s="2"/>
      <c r="AX115" s="2"/>
      <c r="AY115" s="2"/>
      <c r="AZ115" s="2"/>
      <c r="BA115" s="2"/>
      <c r="BB115" s="2"/>
      <c r="BC115" s="2"/>
      <c r="BD115" s="2"/>
      <c r="BE115" s="2"/>
      <c r="BF115" s="2"/>
      <c r="BG115" s="2" t="s">
        <v>238</v>
      </c>
      <c r="BH115" s="2"/>
      <c r="BI115" s="2"/>
      <c r="BJ115" s="2"/>
      <c r="BK115" s="2"/>
      <c r="BL115" s="2"/>
      <c r="BM115" s="2"/>
      <c r="BN115" s="2"/>
      <c r="BO115" s="2"/>
      <c r="BP115" s="2">
        <v>115</v>
      </c>
    </row>
    <row r="116" spans="1:68" x14ac:dyDescent="0.25">
      <c r="A116">
        <v>2718</v>
      </c>
      <c r="B116" t="str">
        <f t="shared" si="4"/>
        <v>Texas,Tyler County</v>
      </c>
      <c r="C116" s="16" t="s">
        <v>59</v>
      </c>
      <c r="D116" s="12" t="s">
        <v>1768</v>
      </c>
      <c r="E116" s="17" t="s">
        <v>2016</v>
      </c>
      <c r="F116" s="18">
        <v>7</v>
      </c>
      <c r="G116" s="27">
        <v>2</v>
      </c>
      <c r="H116" s="52">
        <v>10</v>
      </c>
      <c r="I116" s="17">
        <v>1</v>
      </c>
      <c r="J116" s="17">
        <v>1</v>
      </c>
      <c r="K116" s="26">
        <v>8</v>
      </c>
      <c r="L116" s="16">
        <f t="shared" si="3"/>
        <v>29</v>
      </c>
      <c r="N116" s="2" t="str">
        <f t="shared" si="5"/>
        <v/>
      </c>
      <c r="O116" s="2">
        <v>115</v>
      </c>
      <c r="Q116" s="2"/>
      <c r="R116" s="2"/>
      <c r="S116" s="2"/>
      <c r="T116" s="2"/>
      <c r="U116" s="2"/>
      <c r="V116" s="2"/>
      <c r="W116" s="2"/>
      <c r="X116" s="2"/>
      <c r="Y116" s="2"/>
      <c r="Z116" s="2" t="s">
        <v>254</v>
      </c>
      <c r="AA116" s="2"/>
      <c r="AB116" s="2"/>
      <c r="AC116" s="2"/>
      <c r="AD116" s="2"/>
      <c r="AE116" s="2"/>
      <c r="AF116" s="2"/>
      <c r="AG116" s="2" t="s">
        <v>169</v>
      </c>
      <c r="AH116" s="2"/>
      <c r="AI116" s="2"/>
      <c r="AJ116" s="2"/>
      <c r="AK116" s="2"/>
      <c r="AL116" s="2"/>
      <c r="AM116" s="2"/>
      <c r="AN116" s="2"/>
      <c r="AO116" s="2" t="s">
        <v>1150</v>
      </c>
      <c r="AP116" s="2"/>
      <c r="AQ116" s="2"/>
      <c r="AR116" s="2"/>
      <c r="AS116" s="2"/>
      <c r="AT116" s="2"/>
      <c r="AU116" s="2"/>
      <c r="AV116" s="2"/>
      <c r="AW116" s="2"/>
      <c r="AX116" s="2"/>
      <c r="AY116" s="2"/>
      <c r="AZ116" s="2"/>
      <c r="BA116" s="2"/>
      <c r="BB116" s="2"/>
      <c r="BC116" s="2"/>
      <c r="BD116" s="2"/>
      <c r="BE116" s="2"/>
      <c r="BF116" s="2"/>
      <c r="BG116" s="2" t="s">
        <v>1696</v>
      </c>
      <c r="BH116" s="2"/>
      <c r="BI116" s="2"/>
      <c r="BJ116" s="2"/>
      <c r="BK116" s="2"/>
      <c r="BL116" s="2"/>
      <c r="BM116" s="2"/>
      <c r="BN116" s="2"/>
      <c r="BO116" s="2"/>
      <c r="BP116" s="2">
        <v>116</v>
      </c>
    </row>
    <row r="117" spans="1:68" x14ac:dyDescent="0.25">
      <c r="A117">
        <v>7</v>
      </c>
      <c r="B117" t="str">
        <f t="shared" si="4"/>
        <v>Alabama,Butler County</v>
      </c>
      <c r="C117" s="16" t="s">
        <v>13</v>
      </c>
      <c r="D117" s="12" t="s">
        <v>111</v>
      </c>
      <c r="E117" s="17" t="s">
        <v>2122</v>
      </c>
      <c r="F117" s="22">
        <v>6</v>
      </c>
      <c r="G117" s="19">
        <v>4</v>
      </c>
      <c r="H117" s="20">
        <v>8</v>
      </c>
      <c r="I117" s="17">
        <v>1</v>
      </c>
      <c r="J117" s="17">
        <v>1</v>
      </c>
      <c r="K117" s="32">
        <v>7</v>
      </c>
      <c r="L117" s="16">
        <f t="shared" si="3"/>
        <v>27</v>
      </c>
      <c r="N117" s="2" t="str">
        <f t="shared" si="5"/>
        <v/>
      </c>
      <c r="O117" s="2">
        <v>116</v>
      </c>
      <c r="Q117" s="2"/>
      <c r="R117" s="2"/>
      <c r="S117" s="2"/>
      <c r="T117" s="2"/>
      <c r="U117" s="2"/>
      <c r="V117" s="2"/>
      <c r="W117" s="2"/>
      <c r="X117" s="2"/>
      <c r="Y117" s="2"/>
      <c r="Z117" s="2" t="s">
        <v>257</v>
      </c>
      <c r="AA117" s="2"/>
      <c r="AB117" s="2"/>
      <c r="AC117" s="2"/>
      <c r="AD117" s="2"/>
      <c r="AE117" s="2"/>
      <c r="AF117" s="2"/>
      <c r="AG117" s="2" t="s">
        <v>543</v>
      </c>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t="s">
        <v>1697</v>
      </c>
      <c r="BH117" s="2"/>
      <c r="BI117" s="2"/>
      <c r="BJ117" s="2"/>
      <c r="BK117" s="2"/>
      <c r="BL117" s="2"/>
      <c r="BM117" s="2"/>
      <c r="BN117" s="2"/>
      <c r="BO117" s="2"/>
      <c r="BP117" s="2">
        <v>117</v>
      </c>
    </row>
    <row r="118" spans="1:68" x14ac:dyDescent="0.25">
      <c r="A118">
        <v>13</v>
      </c>
      <c r="B118" t="str">
        <f t="shared" si="4"/>
        <v>Alabama,Clarke County</v>
      </c>
      <c r="C118" s="16" t="s">
        <v>13</v>
      </c>
      <c r="D118" s="12" t="s">
        <v>117</v>
      </c>
      <c r="E118" s="17" t="s">
        <v>2091</v>
      </c>
      <c r="F118" s="18">
        <v>7</v>
      </c>
      <c r="G118" s="37">
        <v>5</v>
      </c>
      <c r="H118" s="38">
        <v>9</v>
      </c>
      <c r="I118" s="17">
        <v>1</v>
      </c>
      <c r="J118" s="17">
        <v>1</v>
      </c>
      <c r="K118" s="32">
        <v>7</v>
      </c>
      <c r="L118" s="16">
        <f t="shared" si="3"/>
        <v>30</v>
      </c>
      <c r="N118" s="2" t="str">
        <f t="shared" si="5"/>
        <v/>
      </c>
      <c r="O118" s="2">
        <v>117</v>
      </c>
      <c r="Q118" s="2"/>
      <c r="R118" s="2"/>
      <c r="S118" s="2"/>
      <c r="T118" s="2"/>
      <c r="U118" s="2"/>
      <c r="V118" s="2"/>
      <c r="W118" s="2"/>
      <c r="X118" s="2"/>
      <c r="Y118" s="2"/>
      <c r="Z118" s="2" t="s">
        <v>431</v>
      </c>
      <c r="AA118" s="2"/>
      <c r="AB118" s="2"/>
      <c r="AC118" s="2"/>
      <c r="AD118" s="2"/>
      <c r="AE118" s="2"/>
      <c r="AF118" s="2"/>
      <c r="AG118" s="2" t="s">
        <v>544</v>
      </c>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t="s">
        <v>1580</v>
      </c>
      <c r="BH118" s="2"/>
      <c r="BI118" s="2"/>
      <c r="BJ118" s="2"/>
      <c r="BK118" s="2"/>
      <c r="BL118" s="2"/>
      <c r="BM118" s="2"/>
      <c r="BN118" s="2"/>
      <c r="BO118" s="2"/>
      <c r="BP118" s="2">
        <v>118</v>
      </c>
    </row>
    <row r="119" spans="1:68" x14ac:dyDescent="0.25">
      <c r="A119">
        <v>18</v>
      </c>
      <c r="B119" t="str">
        <f t="shared" si="4"/>
        <v>Alabama,Conecuh County</v>
      </c>
      <c r="C119" s="16" t="s">
        <v>13</v>
      </c>
      <c r="D119" s="12" t="s">
        <v>122</v>
      </c>
      <c r="E119" s="17" t="s">
        <v>2123</v>
      </c>
      <c r="F119" s="22">
        <v>6</v>
      </c>
      <c r="G119" s="19">
        <v>4</v>
      </c>
      <c r="H119" s="20">
        <v>8</v>
      </c>
      <c r="I119" s="17">
        <v>1</v>
      </c>
      <c r="J119" s="17">
        <v>1</v>
      </c>
      <c r="K119" s="32">
        <v>7</v>
      </c>
      <c r="L119" s="16">
        <f t="shared" si="3"/>
        <v>27</v>
      </c>
      <c r="N119" s="2" t="str">
        <f t="shared" si="5"/>
        <v/>
      </c>
      <c r="O119" s="2">
        <v>118</v>
      </c>
      <c r="Q119" s="2"/>
      <c r="R119" s="2"/>
      <c r="S119" s="2"/>
      <c r="T119" s="2"/>
      <c r="U119" s="2"/>
      <c r="V119" s="2"/>
      <c r="W119" s="2"/>
      <c r="X119" s="2"/>
      <c r="Y119" s="2"/>
      <c r="Z119" s="2" t="s">
        <v>518</v>
      </c>
      <c r="AA119" s="2"/>
      <c r="AB119" s="2"/>
      <c r="AC119" s="2"/>
      <c r="AD119" s="2"/>
      <c r="AE119" s="2"/>
      <c r="AF119" s="2"/>
      <c r="AG119" s="2" t="s">
        <v>682</v>
      </c>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t="s">
        <v>1698</v>
      </c>
      <c r="BH119" s="2"/>
      <c r="BI119" s="2"/>
      <c r="BJ119" s="2"/>
      <c r="BK119" s="2"/>
      <c r="BL119" s="2"/>
      <c r="BM119" s="2"/>
      <c r="BN119" s="2"/>
      <c r="BO119" s="2"/>
      <c r="BP119" s="2">
        <v>119</v>
      </c>
    </row>
    <row r="120" spans="1:68" x14ac:dyDescent="0.25">
      <c r="A120">
        <v>31</v>
      </c>
      <c r="B120" t="str">
        <f t="shared" si="4"/>
        <v>Alabama,Geneva County</v>
      </c>
      <c r="C120" s="16" t="s">
        <v>13</v>
      </c>
      <c r="D120" s="12" t="s">
        <v>135</v>
      </c>
      <c r="E120" s="17" t="s">
        <v>2126</v>
      </c>
      <c r="F120" s="22">
        <v>6</v>
      </c>
      <c r="G120" s="27">
        <v>2</v>
      </c>
      <c r="H120" s="20">
        <v>8</v>
      </c>
      <c r="I120" s="17">
        <v>1</v>
      </c>
      <c r="J120" s="17">
        <v>1</v>
      </c>
      <c r="K120" s="32">
        <v>7</v>
      </c>
      <c r="L120" s="16">
        <f t="shared" si="3"/>
        <v>25</v>
      </c>
      <c r="N120" s="2" t="str">
        <f t="shared" si="5"/>
        <v/>
      </c>
      <c r="O120" s="2">
        <v>119</v>
      </c>
      <c r="Q120" s="2"/>
      <c r="R120" s="2"/>
      <c r="S120" s="2"/>
      <c r="T120" s="2"/>
      <c r="U120" s="2"/>
      <c r="V120" s="2"/>
      <c r="W120" s="2"/>
      <c r="X120" s="2"/>
      <c r="Y120" s="2"/>
      <c r="Z120" s="2" t="s">
        <v>519</v>
      </c>
      <c r="AA120" s="2"/>
      <c r="AB120" s="2"/>
      <c r="AC120" s="2"/>
      <c r="AD120" s="2"/>
      <c r="AE120" s="2"/>
      <c r="AF120" s="2"/>
      <c r="AG120" s="2" t="s">
        <v>849</v>
      </c>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t="s">
        <v>1699</v>
      </c>
      <c r="BH120" s="2"/>
      <c r="BI120" s="2"/>
      <c r="BJ120" s="2"/>
      <c r="BK120" s="2"/>
      <c r="BL120" s="2"/>
      <c r="BM120" s="2"/>
      <c r="BN120" s="2"/>
      <c r="BO120" s="2"/>
      <c r="BP120" s="2">
        <v>120</v>
      </c>
    </row>
    <row r="121" spans="1:68" x14ac:dyDescent="0.25">
      <c r="A121">
        <v>34</v>
      </c>
      <c r="B121" t="str">
        <f t="shared" si="4"/>
        <v>Alabama,Henry County</v>
      </c>
      <c r="C121" s="16" t="s">
        <v>13</v>
      </c>
      <c r="D121" s="12" t="s">
        <v>138</v>
      </c>
      <c r="E121" s="17" t="s">
        <v>2127</v>
      </c>
      <c r="F121" s="22">
        <v>6</v>
      </c>
      <c r="G121" s="27">
        <v>2</v>
      </c>
      <c r="H121" s="20">
        <v>8</v>
      </c>
      <c r="I121" s="17">
        <v>1</v>
      </c>
      <c r="J121" s="17">
        <v>1</v>
      </c>
      <c r="K121" s="32">
        <v>7</v>
      </c>
      <c r="L121" s="16">
        <f t="shared" si="3"/>
        <v>25</v>
      </c>
      <c r="N121" s="2" t="str">
        <f t="shared" si="5"/>
        <v/>
      </c>
      <c r="O121" s="2">
        <v>120</v>
      </c>
      <c r="Q121" s="2"/>
      <c r="R121" s="2"/>
      <c r="S121" s="2"/>
      <c r="T121" s="2"/>
      <c r="U121" s="2"/>
      <c r="V121" s="2"/>
      <c r="W121" s="2"/>
      <c r="X121" s="2"/>
      <c r="Y121" s="2"/>
      <c r="Z121" s="2" t="s">
        <v>160</v>
      </c>
      <c r="AA121" s="2"/>
      <c r="AB121" s="2"/>
      <c r="AC121" s="2"/>
      <c r="AD121" s="2"/>
      <c r="AE121" s="2"/>
      <c r="AF121" s="2"/>
      <c r="AG121" s="2" t="s">
        <v>641</v>
      </c>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t="s">
        <v>140</v>
      </c>
      <c r="BH121" s="2"/>
      <c r="BI121" s="2"/>
      <c r="BJ121" s="2"/>
      <c r="BK121" s="2"/>
      <c r="BL121" s="2"/>
      <c r="BM121" s="2"/>
      <c r="BN121" s="2"/>
      <c r="BO121" s="2"/>
      <c r="BP121" s="2">
        <v>121</v>
      </c>
    </row>
    <row r="122" spans="1:68" x14ac:dyDescent="0.25">
      <c r="A122">
        <v>49</v>
      </c>
      <c r="B122" t="str">
        <f t="shared" si="4"/>
        <v>Alabama,Mobile County</v>
      </c>
      <c r="C122" s="16" t="s">
        <v>13</v>
      </c>
      <c r="D122" s="12" t="s">
        <v>153</v>
      </c>
      <c r="E122" s="17" t="s">
        <v>2072</v>
      </c>
      <c r="F122" s="22">
        <v>6</v>
      </c>
      <c r="G122" s="39">
        <v>7</v>
      </c>
      <c r="H122" s="20">
        <v>8</v>
      </c>
      <c r="I122" s="25">
        <v>4</v>
      </c>
      <c r="J122" s="30">
        <v>2</v>
      </c>
      <c r="K122" s="32">
        <v>7</v>
      </c>
      <c r="L122" s="16">
        <f t="shared" si="3"/>
        <v>34</v>
      </c>
      <c r="N122" s="2" t="str">
        <f t="shared" si="5"/>
        <v/>
      </c>
      <c r="O122" s="2">
        <v>121</v>
      </c>
      <c r="Q122" s="2"/>
      <c r="R122" s="2"/>
      <c r="S122" s="2"/>
      <c r="T122" s="2"/>
      <c r="U122" s="2"/>
      <c r="V122" s="2"/>
      <c r="W122" s="2"/>
      <c r="X122" s="2"/>
      <c r="Y122" s="2"/>
      <c r="Z122" s="2" t="s">
        <v>520</v>
      </c>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t="s">
        <v>499</v>
      </c>
      <c r="BH122" s="2"/>
      <c r="BI122" s="2"/>
      <c r="BJ122" s="2"/>
      <c r="BK122" s="2"/>
      <c r="BL122" s="2"/>
      <c r="BM122" s="2"/>
      <c r="BN122" s="2"/>
      <c r="BO122" s="2"/>
      <c r="BP122" s="2">
        <v>122</v>
      </c>
    </row>
    <row r="123" spans="1:68" x14ac:dyDescent="0.25">
      <c r="A123">
        <v>50</v>
      </c>
      <c r="B123" t="str">
        <f t="shared" si="4"/>
        <v>Alabama,Monroe County</v>
      </c>
      <c r="C123" s="16" t="s">
        <v>13</v>
      </c>
      <c r="D123" s="12" t="s">
        <v>154</v>
      </c>
      <c r="E123" s="17" t="s">
        <v>2109</v>
      </c>
      <c r="F123" s="22">
        <v>6</v>
      </c>
      <c r="G123" s="37">
        <v>5</v>
      </c>
      <c r="H123" s="20">
        <v>8</v>
      </c>
      <c r="I123" s="17">
        <v>1</v>
      </c>
      <c r="J123" s="17">
        <v>1</v>
      </c>
      <c r="K123" s="32">
        <v>7</v>
      </c>
      <c r="L123" s="16">
        <f t="shared" si="3"/>
        <v>28</v>
      </c>
      <c r="N123" s="2" t="str">
        <f t="shared" si="5"/>
        <v/>
      </c>
      <c r="O123" s="2">
        <v>122</v>
      </c>
      <c r="Q123" s="2"/>
      <c r="R123" s="2"/>
      <c r="S123" s="2"/>
      <c r="T123" s="2"/>
      <c r="U123" s="2"/>
      <c r="V123" s="2"/>
      <c r="W123" s="2"/>
      <c r="X123" s="2"/>
      <c r="Y123" s="2"/>
      <c r="Z123" s="2" t="s">
        <v>521</v>
      </c>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t="s">
        <v>500</v>
      </c>
      <c r="BH123" s="2"/>
      <c r="BI123" s="2"/>
      <c r="BJ123" s="2"/>
      <c r="BK123" s="2"/>
      <c r="BL123" s="2"/>
      <c r="BM123" s="2"/>
      <c r="BN123" s="2"/>
      <c r="BO123" s="2"/>
      <c r="BP123" s="2">
        <v>123</v>
      </c>
    </row>
    <row r="124" spans="1:68" x14ac:dyDescent="0.25">
      <c r="A124">
        <v>53</v>
      </c>
      <c r="B124" t="str">
        <f t="shared" si="4"/>
        <v>Alabama,Perry County</v>
      </c>
      <c r="C124" s="16" t="s">
        <v>13</v>
      </c>
      <c r="D124" s="12" t="s">
        <v>157</v>
      </c>
      <c r="E124" s="17" t="s">
        <v>2124</v>
      </c>
      <c r="F124" s="22">
        <v>6</v>
      </c>
      <c r="G124" s="19">
        <v>4</v>
      </c>
      <c r="H124" s="20">
        <v>8</v>
      </c>
      <c r="I124" s="17">
        <v>1</v>
      </c>
      <c r="J124" s="17">
        <v>1</v>
      </c>
      <c r="K124" s="32">
        <v>7</v>
      </c>
      <c r="L124" s="16">
        <f t="shared" si="3"/>
        <v>27</v>
      </c>
      <c r="N124" s="2" t="str">
        <f t="shared" si="5"/>
        <v/>
      </c>
      <c r="O124" s="2">
        <v>123</v>
      </c>
      <c r="Q124" s="2"/>
      <c r="R124" s="2"/>
      <c r="S124" s="2"/>
      <c r="T124" s="2"/>
      <c r="U124" s="2"/>
      <c r="V124" s="2"/>
      <c r="W124" s="2"/>
      <c r="X124" s="2"/>
      <c r="Y124" s="2"/>
      <c r="Z124" s="2" t="s">
        <v>522</v>
      </c>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t="s">
        <v>141</v>
      </c>
      <c r="BH124" s="2"/>
      <c r="BI124" s="2"/>
      <c r="BJ124" s="2"/>
      <c r="BK124" s="2"/>
      <c r="BL124" s="2"/>
      <c r="BM124" s="2"/>
      <c r="BN124" s="2"/>
      <c r="BO124" s="2"/>
      <c r="BP124" s="2">
        <v>124</v>
      </c>
    </row>
    <row r="125" spans="1:68" x14ac:dyDescent="0.25">
      <c r="A125">
        <v>65</v>
      </c>
      <c r="B125" t="str">
        <f t="shared" si="4"/>
        <v>Alabama,Washington County</v>
      </c>
      <c r="C125" s="16" t="s">
        <v>13</v>
      </c>
      <c r="D125" s="12" t="s">
        <v>169</v>
      </c>
      <c r="E125" s="17" t="s">
        <v>2101</v>
      </c>
      <c r="F125" s="22">
        <v>6</v>
      </c>
      <c r="G125" s="37">
        <v>5</v>
      </c>
      <c r="H125" s="20">
        <v>8</v>
      </c>
      <c r="I125" s="40">
        <v>3</v>
      </c>
      <c r="J125" s="17">
        <v>1</v>
      </c>
      <c r="K125" s="32">
        <v>7</v>
      </c>
      <c r="L125" s="16">
        <f t="shared" si="3"/>
        <v>30</v>
      </c>
      <c r="N125" s="2" t="str">
        <f t="shared" si="5"/>
        <v/>
      </c>
      <c r="O125" s="2">
        <v>124</v>
      </c>
      <c r="Q125" s="2"/>
      <c r="R125" s="2"/>
      <c r="S125" s="2"/>
      <c r="T125" s="2"/>
      <c r="U125" s="2"/>
      <c r="V125" s="2"/>
      <c r="W125" s="2"/>
      <c r="X125" s="2"/>
      <c r="Y125" s="2"/>
      <c r="Z125" s="2" t="s">
        <v>523</v>
      </c>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t="s">
        <v>1700</v>
      </c>
      <c r="BH125" s="2"/>
      <c r="BI125" s="2"/>
      <c r="BJ125" s="2"/>
      <c r="BK125" s="2"/>
      <c r="BL125" s="2"/>
      <c r="BM125" s="2"/>
      <c r="BN125" s="2"/>
      <c r="BO125" s="2"/>
      <c r="BP125" s="2">
        <v>125</v>
      </c>
    </row>
    <row r="126" spans="1:68" x14ac:dyDescent="0.25">
      <c r="A126">
        <v>74</v>
      </c>
      <c r="B126" t="str">
        <f t="shared" si="4"/>
        <v>Arizona,La Paz County</v>
      </c>
      <c r="C126" s="16" t="s">
        <v>15</v>
      </c>
      <c r="D126" s="12" t="s">
        <v>205</v>
      </c>
      <c r="E126" s="17" t="s">
        <v>2130</v>
      </c>
      <c r="F126" s="44">
        <v>10</v>
      </c>
      <c r="G126" s="39">
        <v>7</v>
      </c>
      <c r="H126" s="17">
        <v>1</v>
      </c>
      <c r="I126" s="17">
        <v>1</v>
      </c>
      <c r="J126" s="17">
        <v>1</v>
      </c>
      <c r="K126" s="32">
        <v>7</v>
      </c>
      <c r="L126" s="16">
        <f t="shared" si="3"/>
        <v>27</v>
      </c>
      <c r="N126" s="2" t="str">
        <f t="shared" si="5"/>
        <v/>
      </c>
      <c r="O126" s="2">
        <v>125</v>
      </c>
      <c r="Q126" s="2"/>
      <c r="R126" s="2"/>
      <c r="S126" s="2"/>
      <c r="T126" s="2"/>
      <c r="U126" s="2"/>
      <c r="V126" s="2"/>
      <c r="W126" s="2"/>
      <c r="X126" s="2"/>
      <c r="Y126" s="2"/>
      <c r="Z126" s="2" t="s">
        <v>436</v>
      </c>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t="s">
        <v>1701</v>
      </c>
      <c r="BH126" s="2"/>
      <c r="BI126" s="2"/>
      <c r="BJ126" s="2"/>
      <c r="BK126" s="2"/>
      <c r="BL126" s="2"/>
      <c r="BM126" s="2"/>
      <c r="BN126" s="2"/>
      <c r="BO126" s="2"/>
      <c r="BP126" s="2">
        <v>126</v>
      </c>
    </row>
    <row r="127" spans="1:68" x14ac:dyDescent="0.25">
      <c r="A127">
        <v>76</v>
      </c>
      <c r="B127" t="str">
        <f t="shared" si="4"/>
        <v>Arizona,Mohave County</v>
      </c>
      <c r="C127" s="16" t="s">
        <v>15</v>
      </c>
      <c r="D127" s="12" t="s">
        <v>207</v>
      </c>
      <c r="E127" s="17" t="s">
        <v>2077</v>
      </c>
      <c r="F127" s="44">
        <v>10</v>
      </c>
      <c r="G127" s="23">
        <v>6</v>
      </c>
      <c r="H127" s="17">
        <v>1</v>
      </c>
      <c r="I127" s="17">
        <v>1</v>
      </c>
      <c r="J127" s="42">
        <v>9</v>
      </c>
      <c r="K127" s="32">
        <v>7</v>
      </c>
      <c r="L127" s="16">
        <f t="shared" si="3"/>
        <v>34</v>
      </c>
      <c r="N127" s="2" t="str">
        <f t="shared" si="5"/>
        <v/>
      </c>
      <c r="O127" s="2">
        <v>126</v>
      </c>
      <c r="Q127" s="2"/>
      <c r="R127" s="2"/>
      <c r="S127" s="2"/>
      <c r="T127" s="2"/>
      <c r="U127" s="2"/>
      <c r="V127" s="2"/>
      <c r="W127" s="2"/>
      <c r="X127" s="2"/>
      <c r="Y127" s="2"/>
      <c r="Z127" s="2" t="s">
        <v>524</v>
      </c>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t="s">
        <v>241</v>
      </c>
      <c r="BH127" s="2"/>
      <c r="BI127" s="2"/>
      <c r="BJ127" s="2"/>
      <c r="BK127" s="2"/>
      <c r="BL127" s="2"/>
      <c r="BM127" s="2"/>
      <c r="BN127" s="2"/>
      <c r="BO127" s="2"/>
      <c r="BP127" s="2">
        <v>127</v>
      </c>
    </row>
    <row r="128" spans="1:68" x14ac:dyDescent="0.25">
      <c r="A128">
        <v>79</v>
      </c>
      <c r="B128" t="str">
        <f t="shared" si="4"/>
        <v>Arizona,Pinal County</v>
      </c>
      <c r="C128" s="16" t="s">
        <v>15</v>
      </c>
      <c r="D128" s="12" t="s">
        <v>210</v>
      </c>
      <c r="E128" s="17" t="s">
        <v>2063</v>
      </c>
      <c r="F128" s="44">
        <v>10</v>
      </c>
      <c r="G128" s="23">
        <v>6</v>
      </c>
      <c r="H128" s="20">
        <v>8</v>
      </c>
      <c r="I128" s="17">
        <v>1</v>
      </c>
      <c r="J128" s="41">
        <v>6</v>
      </c>
      <c r="K128" s="32">
        <v>7</v>
      </c>
      <c r="L128" s="16">
        <f t="shared" si="3"/>
        <v>38</v>
      </c>
      <c r="N128" s="2" t="str">
        <f t="shared" si="5"/>
        <v/>
      </c>
      <c r="O128" s="2">
        <v>127</v>
      </c>
      <c r="Q128" s="2"/>
      <c r="R128" s="2"/>
      <c r="S128" s="2"/>
      <c r="T128" s="2"/>
      <c r="U128" s="2"/>
      <c r="V128" s="2"/>
      <c r="W128" s="2"/>
      <c r="X128" s="2"/>
      <c r="Y128" s="2"/>
      <c r="Z128" s="2" t="s">
        <v>525</v>
      </c>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t="s">
        <v>502</v>
      </c>
      <c r="BH128" s="2"/>
      <c r="BI128" s="2"/>
      <c r="BJ128" s="2"/>
      <c r="BK128" s="2"/>
      <c r="BL128" s="2"/>
      <c r="BM128" s="2"/>
      <c r="BN128" s="2"/>
      <c r="BO128" s="2"/>
      <c r="BP128" s="2">
        <v>128</v>
      </c>
    </row>
    <row r="129" spans="1:68" x14ac:dyDescent="0.25">
      <c r="A129">
        <v>292</v>
      </c>
      <c r="B129" t="str">
        <f t="shared" si="4"/>
        <v>Florida,Alachua County</v>
      </c>
      <c r="C129" s="16" t="s">
        <v>22</v>
      </c>
      <c r="D129" s="12" t="s">
        <v>393</v>
      </c>
      <c r="E129" s="17" t="s">
        <v>2110</v>
      </c>
      <c r="F129" s="22">
        <v>6</v>
      </c>
      <c r="G129" s="27">
        <v>2</v>
      </c>
      <c r="H129" s="20">
        <v>8</v>
      </c>
      <c r="I129" s="17">
        <v>1</v>
      </c>
      <c r="J129" s="50">
        <v>3</v>
      </c>
      <c r="K129" s="32">
        <v>7</v>
      </c>
      <c r="L129" s="16">
        <f t="shared" si="3"/>
        <v>27</v>
      </c>
      <c r="N129" s="2" t="str">
        <f t="shared" si="5"/>
        <v/>
      </c>
      <c r="O129" s="2">
        <v>128</v>
      </c>
      <c r="Q129" s="2"/>
      <c r="R129" s="2"/>
      <c r="S129" s="2"/>
      <c r="T129" s="2"/>
      <c r="U129" s="2"/>
      <c r="V129" s="2"/>
      <c r="W129" s="2"/>
      <c r="X129" s="2"/>
      <c r="Y129" s="2"/>
      <c r="Z129" s="2" t="s">
        <v>526</v>
      </c>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t="s">
        <v>1702</v>
      </c>
      <c r="BH129" s="2"/>
      <c r="BI129" s="2"/>
      <c r="BJ129" s="2"/>
      <c r="BK129" s="2"/>
      <c r="BL129" s="2"/>
      <c r="BM129" s="2"/>
      <c r="BN129" s="2"/>
      <c r="BO129" s="2"/>
      <c r="BP129" s="2">
        <v>129</v>
      </c>
    </row>
    <row r="130" spans="1:68" x14ac:dyDescent="0.25">
      <c r="A130">
        <v>294</v>
      </c>
      <c r="B130" t="str">
        <f t="shared" si="4"/>
        <v>Florida,Bay County</v>
      </c>
      <c r="C130" s="16" t="s">
        <v>22</v>
      </c>
      <c r="D130" s="12" t="s">
        <v>395</v>
      </c>
      <c r="E130" s="17" t="s">
        <v>2111</v>
      </c>
      <c r="F130" s="34">
        <v>4</v>
      </c>
      <c r="G130" s="19">
        <v>4</v>
      </c>
      <c r="H130" s="20">
        <v>8</v>
      </c>
      <c r="I130" s="25">
        <v>4</v>
      </c>
      <c r="J130" s="17">
        <v>1</v>
      </c>
      <c r="K130" s="32">
        <v>7</v>
      </c>
      <c r="L130" s="16">
        <f t="shared" ref="L130:L193" si="6">SUM(F130:K130)</f>
        <v>28</v>
      </c>
      <c r="N130" s="2" t="str">
        <f t="shared" si="5"/>
        <v/>
      </c>
      <c r="O130" s="2">
        <v>129</v>
      </c>
      <c r="Q130" s="2"/>
      <c r="R130" s="2"/>
      <c r="S130" s="2"/>
      <c r="T130" s="2"/>
      <c r="U130" s="2"/>
      <c r="V130" s="2"/>
      <c r="W130" s="2"/>
      <c r="X130" s="2"/>
      <c r="Y130" s="2"/>
      <c r="Z130" s="2" t="s">
        <v>164</v>
      </c>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t="s">
        <v>1703</v>
      </c>
      <c r="BH130" s="2"/>
      <c r="BI130" s="2"/>
      <c r="BJ130" s="2"/>
      <c r="BK130" s="2"/>
      <c r="BL130" s="2"/>
      <c r="BM130" s="2"/>
      <c r="BN130" s="2"/>
      <c r="BO130" s="2"/>
      <c r="BP130" s="2">
        <v>130</v>
      </c>
    </row>
    <row r="131" spans="1:68" x14ac:dyDescent="0.25">
      <c r="A131">
        <v>303</v>
      </c>
      <c r="B131" t="str">
        <f t="shared" ref="B131:B194" si="7">C131&amp;","&amp;D131</f>
        <v>Florida,Columbia County</v>
      </c>
      <c r="C131" s="16" t="s">
        <v>22</v>
      </c>
      <c r="D131" s="12" t="s">
        <v>224</v>
      </c>
      <c r="E131" s="17" t="s">
        <v>2102</v>
      </c>
      <c r="F131" s="22">
        <v>6</v>
      </c>
      <c r="G131" s="19">
        <v>4</v>
      </c>
      <c r="H131" s="20">
        <v>8</v>
      </c>
      <c r="I131" s="17">
        <v>1</v>
      </c>
      <c r="J131" s="50">
        <v>3</v>
      </c>
      <c r="K131" s="32">
        <v>7</v>
      </c>
      <c r="L131" s="16">
        <f t="shared" si="6"/>
        <v>29</v>
      </c>
      <c r="N131" s="2" t="str">
        <f t="shared" ref="N131:N194" si="8">IFERROR(HLOOKUP($N$2,$Q:$BO,$BP130,FALSE),"")</f>
        <v/>
      </c>
      <c r="O131" s="2">
        <v>130</v>
      </c>
      <c r="Q131" s="2"/>
      <c r="R131" s="2"/>
      <c r="S131" s="2"/>
      <c r="T131" s="2"/>
      <c r="U131" s="2"/>
      <c r="V131" s="2"/>
      <c r="W131" s="2"/>
      <c r="X131" s="2"/>
      <c r="Y131" s="2"/>
      <c r="Z131" s="2" t="s">
        <v>527</v>
      </c>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t="s">
        <v>612</v>
      </c>
      <c r="BH131" s="2"/>
      <c r="BI131" s="2"/>
      <c r="BJ131" s="2"/>
      <c r="BK131" s="2"/>
      <c r="BL131" s="2"/>
      <c r="BM131" s="2"/>
      <c r="BN131" s="2"/>
      <c r="BO131" s="2"/>
      <c r="BP131" s="2">
        <v>131</v>
      </c>
    </row>
    <row r="132" spans="1:68" x14ac:dyDescent="0.25">
      <c r="A132">
        <v>310</v>
      </c>
      <c r="B132" t="str">
        <f t="shared" si="7"/>
        <v>Florida,Gadsden County</v>
      </c>
      <c r="C132" s="16" t="s">
        <v>22</v>
      </c>
      <c r="D132" s="12" t="s">
        <v>406</v>
      </c>
      <c r="E132" s="17" t="s">
        <v>2112</v>
      </c>
      <c r="F132" s="18">
        <v>7</v>
      </c>
      <c r="G132" s="19">
        <v>4</v>
      </c>
      <c r="H132" s="20">
        <v>8</v>
      </c>
      <c r="I132" s="17">
        <v>1</v>
      </c>
      <c r="J132" s="17">
        <v>1</v>
      </c>
      <c r="K132" s="32">
        <v>7</v>
      </c>
      <c r="L132" s="16">
        <f t="shared" si="6"/>
        <v>28</v>
      </c>
      <c r="N132" s="2" t="str">
        <f t="shared" si="8"/>
        <v/>
      </c>
      <c r="O132" s="2">
        <v>131</v>
      </c>
      <c r="Q132" s="2"/>
      <c r="R132" s="2"/>
      <c r="S132" s="2"/>
      <c r="T132" s="2"/>
      <c r="U132" s="2"/>
      <c r="V132" s="2"/>
      <c r="W132" s="2"/>
      <c r="X132" s="2"/>
      <c r="Y132" s="2"/>
      <c r="Z132" s="2" t="s">
        <v>528</v>
      </c>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t="s">
        <v>1704</v>
      </c>
      <c r="BH132" s="2"/>
      <c r="BI132" s="2"/>
      <c r="BJ132" s="2"/>
      <c r="BK132" s="2"/>
      <c r="BL132" s="2"/>
      <c r="BM132" s="2"/>
      <c r="BN132" s="2"/>
      <c r="BO132" s="2"/>
      <c r="BP132" s="2">
        <v>132</v>
      </c>
    </row>
    <row r="133" spans="1:68" x14ac:dyDescent="0.25">
      <c r="A133">
        <v>327</v>
      </c>
      <c r="B133" t="str">
        <f t="shared" si="7"/>
        <v>Florida,Leon County</v>
      </c>
      <c r="C133" s="16" t="s">
        <v>22</v>
      </c>
      <c r="D133" s="12" t="s">
        <v>418</v>
      </c>
      <c r="E133" s="17" t="s">
        <v>2092</v>
      </c>
      <c r="F133" s="18">
        <v>7</v>
      </c>
      <c r="G133" s="39">
        <v>7</v>
      </c>
      <c r="H133" s="35">
        <v>8</v>
      </c>
      <c r="I133" s="17">
        <v>1</v>
      </c>
      <c r="J133" s="17">
        <v>1</v>
      </c>
      <c r="K133" s="32">
        <v>7</v>
      </c>
      <c r="L133" s="16">
        <f t="shared" si="6"/>
        <v>31</v>
      </c>
      <c r="N133" s="2" t="str">
        <f t="shared" si="8"/>
        <v/>
      </c>
      <c r="O133" s="2">
        <v>132</v>
      </c>
      <c r="Q133" s="2"/>
      <c r="R133" s="2"/>
      <c r="S133" s="2"/>
      <c r="T133" s="2"/>
      <c r="U133" s="2"/>
      <c r="V133" s="2"/>
      <c r="W133" s="2"/>
      <c r="X133" s="2"/>
      <c r="Y133" s="2"/>
      <c r="Z133" s="2" t="s">
        <v>529</v>
      </c>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t="s">
        <v>390</v>
      </c>
      <c r="BH133" s="2"/>
      <c r="BI133" s="2"/>
      <c r="BJ133" s="2"/>
      <c r="BK133" s="2"/>
      <c r="BL133" s="2"/>
      <c r="BM133" s="2"/>
      <c r="BN133" s="2"/>
      <c r="BO133" s="2"/>
      <c r="BP133" s="2">
        <v>133</v>
      </c>
    </row>
    <row r="134" spans="1:68" x14ac:dyDescent="0.25">
      <c r="A134">
        <v>337</v>
      </c>
      <c r="B134" t="str">
        <f t="shared" si="7"/>
        <v>Florida,Okaloosa County</v>
      </c>
      <c r="C134" s="16" t="s">
        <v>22</v>
      </c>
      <c r="D134" s="12" t="s">
        <v>425</v>
      </c>
      <c r="E134" s="17" t="s">
        <v>2133</v>
      </c>
      <c r="F134" s="22">
        <v>6</v>
      </c>
      <c r="G134" s="37">
        <v>5</v>
      </c>
      <c r="H134" s="64">
        <v>3</v>
      </c>
      <c r="I134" s="40">
        <v>3</v>
      </c>
      <c r="J134" s="30">
        <v>2</v>
      </c>
      <c r="K134" s="32">
        <v>7</v>
      </c>
      <c r="L134" s="16">
        <f t="shared" si="6"/>
        <v>26</v>
      </c>
      <c r="N134" s="2" t="str">
        <f t="shared" si="8"/>
        <v/>
      </c>
      <c r="O134" s="2">
        <v>133</v>
      </c>
      <c r="Q134" s="2"/>
      <c r="R134" s="2"/>
      <c r="S134" s="2"/>
      <c r="T134" s="2"/>
      <c r="U134" s="2"/>
      <c r="V134" s="2"/>
      <c r="W134" s="2"/>
      <c r="X134" s="2"/>
      <c r="Y134" s="2"/>
      <c r="Z134" s="2" t="s">
        <v>438</v>
      </c>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t="s">
        <v>1705</v>
      </c>
      <c r="BH134" s="2"/>
      <c r="BI134" s="2"/>
      <c r="BJ134" s="2"/>
      <c r="BK134" s="2"/>
      <c r="BL134" s="2"/>
      <c r="BM134" s="2"/>
      <c r="BN134" s="2"/>
      <c r="BO134" s="2"/>
      <c r="BP134" s="2">
        <v>134</v>
      </c>
    </row>
    <row r="135" spans="1:68" x14ac:dyDescent="0.25">
      <c r="A135">
        <v>342</v>
      </c>
      <c r="B135" t="str">
        <f t="shared" si="7"/>
        <v>Florida,Pasco County</v>
      </c>
      <c r="C135" s="16" t="s">
        <v>22</v>
      </c>
      <c r="D135" s="12" t="s">
        <v>429</v>
      </c>
      <c r="E135" s="17" t="s">
        <v>2078</v>
      </c>
      <c r="F135" s="48">
        <v>9</v>
      </c>
      <c r="G135" s="37">
        <v>5</v>
      </c>
      <c r="H135" s="35">
        <v>8</v>
      </c>
      <c r="I135" s="40">
        <v>3</v>
      </c>
      <c r="J135" s="50">
        <v>3</v>
      </c>
      <c r="K135" s="32">
        <v>7</v>
      </c>
      <c r="L135" s="16">
        <f t="shared" si="6"/>
        <v>35</v>
      </c>
      <c r="N135" s="2" t="str">
        <f t="shared" si="8"/>
        <v/>
      </c>
      <c r="O135" s="2">
        <v>134</v>
      </c>
      <c r="Q135" s="2"/>
      <c r="R135" s="2"/>
      <c r="S135" s="2"/>
      <c r="T135" s="2"/>
      <c r="U135" s="2"/>
      <c r="V135" s="2"/>
      <c r="W135" s="2"/>
      <c r="X135" s="2"/>
      <c r="Y135" s="2"/>
      <c r="Z135" s="2" t="s">
        <v>530</v>
      </c>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t="s">
        <v>1706</v>
      </c>
      <c r="BH135" s="2"/>
      <c r="BI135" s="2"/>
      <c r="BJ135" s="2"/>
      <c r="BK135" s="2"/>
      <c r="BL135" s="2"/>
      <c r="BM135" s="2"/>
      <c r="BN135" s="2"/>
      <c r="BO135" s="2"/>
      <c r="BP135" s="2">
        <v>135</v>
      </c>
    </row>
    <row r="136" spans="1:68" x14ac:dyDescent="0.25">
      <c r="A136">
        <v>372</v>
      </c>
      <c r="B136" t="str">
        <f t="shared" si="7"/>
        <v>Georgia,Brooks County</v>
      </c>
      <c r="C136" s="16" t="s">
        <v>23</v>
      </c>
      <c r="D136" s="12" t="s">
        <v>452</v>
      </c>
      <c r="E136" s="17" t="s">
        <v>2131</v>
      </c>
      <c r="F136" s="18">
        <v>7</v>
      </c>
      <c r="G136" s="19">
        <v>4</v>
      </c>
      <c r="H136" s="24">
        <v>5</v>
      </c>
      <c r="I136" s="17">
        <v>1</v>
      </c>
      <c r="J136" s="17">
        <v>1</v>
      </c>
      <c r="K136" s="32">
        <v>7</v>
      </c>
      <c r="L136" s="16">
        <f t="shared" si="6"/>
        <v>25</v>
      </c>
      <c r="N136" s="2" t="str">
        <f t="shared" si="8"/>
        <v/>
      </c>
      <c r="O136" s="2">
        <v>135</v>
      </c>
      <c r="Q136" s="2"/>
      <c r="R136" s="2"/>
      <c r="S136" s="2"/>
      <c r="T136" s="2"/>
      <c r="U136" s="2"/>
      <c r="V136" s="2"/>
      <c r="W136" s="2"/>
      <c r="X136" s="2"/>
      <c r="Y136" s="2"/>
      <c r="Z136" s="2" t="s">
        <v>531</v>
      </c>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t="s">
        <v>1707</v>
      </c>
      <c r="BH136" s="2"/>
      <c r="BI136" s="2"/>
      <c r="BJ136" s="2"/>
      <c r="BK136" s="2"/>
      <c r="BL136" s="2"/>
      <c r="BM136" s="2"/>
      <c r="BN136" s="2"/>
      <c r="BO136" s="2"/>
      <c r="BP136" s="2">
        <v>136</v>
      </c>
    </row>
    <row r="137" spans="1:68" x14ac:dyDescent="0.25">
      <c r="A137">
        <v>383</v>
      </c>
      <c r="B137" t="str">
        <f t="shared" si="7"/>
        <v>Georgia,Chatham County</v>
      </c>
      <c r="C137" s="16" t="s">
        <v>23</v>
      </c>
      <c r="D137" s="12" t="s">
        <v>461</v>
      </c>
      <c r="E137" s="17" t="s">
        <v>2135</v>
      </c>
      <c r="F137" s="22">
        <v>6</v>
      </c>
      <c r="G137" s="27">
        <v>2</v>
      </c>
      <c r="H137" s="17">
        <v>1</v>
      </c>
      <c r="I137" s="61">
        <v>6</v>
      </c>
      <c r="J137" s="50">
        <v>3</v>
      </c>
      <c r="K137" s="32">
        <v>7</v>
      </c>
      <c r="L137" s="16">
        <f t="shared" si="6"/>
        <v>25</v>
      </c>
      <c r="N137" s="2" t="str">
        <f t="shared" si="8"/>
        <v/>
      </c>
      <c r="O137" s="2">
        <v>136</v>
      </c>
      <c r="Q137" s="2"/>
      <c r="R137" s="2"/>
      <c r="S137" s="2"/>
      <c r="T137" s="2"/>
      <c r="U137" s="2"/>
      <c r="V137" s="2"/>
      <c r="W137" s="2"/>
      <c r="X137" s="2"/>
      <c r="Y137" s="2"/>
      <c r="Z137" s="2" t="s">
        <v>532</v>
      </c>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t="s">
        <v>1708</v>
      </c>
      <c r="BH137" s="2"/>
      <c r="BI137" s="2"/>
      <c r="BJ137" s="2"/>
      <c r="BK137" s="2"/>
      <c r="BL137" s="2"/>
      <c r="BM137" s="2"/>
      <c r="BN137" s="2"/>
      <c r="BO137" s="2"/>
      <c r="BP137" s="2">
        <v>137</v>
      </c>
    </row>
    <row r="138" spans="1:68" x14ac:dyDescent="0.25">
      <c r="A138">
        <v>409</v>
      </c>
      <c r="B138" t="str">
        <f t="shared" si="7"/>
        <v>Georgia,Effingham County</v>
      </c>
      <c r="C138" s="16" t="s">
        <v>23</v>
      </c>
      <c r="D138" s="12" t="s">
        <v>479</v>
      </c>
      <c r="E138" s="17" t="s">
        <v>2073</v>
      </c>
      <c r="F138" s="22">
        <v>6</v>
      </c>
      <c r="G138" s="23">
        <v>6</v>
      </c>
      <c r="H138" s="38">
        <v>9</v>
      </c>
      <c r="I138" s="40">
        <v>3</v>
      </c>
      <c r="J138" s="50">
        <v>3</v>
      </c>
      <c r="K138" s="32">
        <v>7</v>
      </c>
      <c r="L138" s="16">
        <f t="shared" si="6"/>
        <v>34</v>
      </c>
      <c r="N138" s="2" t="str">
        <f t="shared" si="8"/>
        <v/>
      </c>
      <c r="O138" s="2">
        <v>137</v>
      </c>
      <c r="Q138" s="2"/>
      <c r="R138" s="2"/>
      <c r="S138" s="2"/>
      <c r="T138" s="2"/>
      <c r="U138" s="2"/>
      <c r="V138" s="2"/>
      <c r="W138" s="2"/>
      <c r="X138" s="2"/>
      <c r="Y138" s="2"/>
      <c r="Z138" s="2" t="s">
        <v>533</v>
      </c>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t="s">
        <v>1709</v>
      </c>
      <c r="BH138" s="2"/>
      <c r="BI138" s="2"/>
      <c r="BJ138" s="2"/>
      <c r="BK138" s="2"/>
      <c r="BL138" s="2"/>
      <c r="BM138" s="2"/>
      <c r="BN138" s="2"/>
      <c r="BO138" s="2"/>
      <c r="BP138" s="2">
        <v>138</v>
      </c>
    </row>
    <row r="139" spans="1:68" x14ac:dyDescent="0.25">
      <c r="A139">
        <v>483</v>
      </c>
      <c r="B139" t="str">
        <f t="shared" si="7"/>
        <v>Georgia,Seminole County</v>
      </c>
      <c r="C139" s="16" t="s">
        <v>23</v>
      </c>
      <c r="D139" s="12" t="s">
        <v>436</v>
      </c>
      <c r="E139" s="17" t="s">
        <v>2128</v>
      </c>
      <c r="F139" s="18">
        <v>7</v>
      </c>
      <c r="G139" s="27">
        <v>2</v>
      </c>
      <c r="H139" s="35">
        <v>8</v>
      </c>
      <c r="I139" s="17">
        <v>1</v>
      </c>
      <c r="J139" s="17">
        <v>1</v>
      </c>
      <c r="K139" s="32">
        <v>7</v>
      </c>
      <c r="L139" s="16">
        <f t="shared" si="6"/>
        <v>26</v>
      </c>
      <c r="N139" s="2" t="str">
        <f t="shared" si="8"/>
        <v/>
      </c>
      <c r="O139" s="2">
        <v>138</v>
      </c>
      <c r="Q139" s="2"/>
      <c r="R139" s="2"/>
      <c r="S139" s="2"/>
      <c r="T139" s="2"/>
      <c r="U139" s="2"/>
      <c r="V139" s="2"/>
      <c r="W139" s="2"/>
      <c r="X139" s="2"/>
      <c r="Y139" s="2"/>
      <c r="Z139" s="2" t="s">
        <v>534</v>
      </c>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t="s">
        <v>613</v>
      </c>
      <c r="BH139" s="2"/>
      <c r="BI139" s="2"/>
      <c r="BJ139" s="2"/>
      <c r="BK139" s="2"/>
      <c r="BL139" s="2"/>
      <c r="BM139" s="2"/>
      <c r="BN139" s="2"/>
      <c r="BO139" s="2"/>
      <c r="BP139" s="2">
        <v>139</v>
      </c>
    </row>
    <row r="140" spans="1:68" x14ac:dyDescent="0.25">
      <c r="A140">
        <v>506</v>
      </c>
      <c r="B140" t="str">
        <f t="shared" si="7"/>
        <v>Georgia,Ware County</v>
      </c>
      <c r="C140" s="16" t="s">
        <v>23</v>
      </c>
      <c r="D140" s="12" t="s">
        <v>541</v>
      </c>
      <c r="E140" s="17" t="s">
        <v>2079</v>
      </c>
      <c r="F140" s="18">
        <v>7</v>
      </c>
      <c r="G140" s="37">
        <v>5</v>
      </c>
      <c r="H140" s="38">
        <v>9</v>
      </c>
      <c r="I140" s="17">
        <v>1</v>
      </c>
      <c r="J140" s="50">
        <v>3</v>
      </c>
      <c r="K140" s="32">
        <v>7</v>
      </c>
      <c r="L140" s="16">
        <f t="shared" si="6"/>
        <v>32</v>
      </c>
      <c r="N140" s="2" t="str">
        <f t="shared" si="8"/>
        <v/>
      </c>
      <c r="O140" s="2">
        <v>139</v>
      </c>
      <c r="Q140" s="2"/>
      <c r="R140" s="2"/>
      <c r="S140" s="2"/>
      <c r="T140" s="2"/>
      <c r="U140" s="2"/>
      <c r="V140" s="2"/>
      <c r="W140" s="2"/>
      <c r="X140" s="2"/>
      <c r="Y140" s="2"/>
      <c r="Z140" s="2" t="s">
        <v>535</v>
      </c>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t="s">
        <v>142</v>
      </c>
      <c r="BH140" s="2"/>
      <c r="BI140" s="2"/>
      <c r="BJ140" s="2"/>
      <c r="BK140" s="2"/>
      <c r="BL140" s="2"/>
      <c r="BM140" s="2"/>
      <c r="BN140" s="2"/>
      <c r="BO140" s="2"/>
      <c r="BP140" s="2">
        <v>140</v>
      </c>
    </row>
    <row r="141" spans="1:68" x14ac:dyDescent="0.25">
      <c r="A141">
        <v>1080</v>
      </c>
      <c r="B141" t="str">
        <f t="shared" si="7"/>
        <v>Louisiana,Acadia Parish</v>
      </c>
      <c r="C141" s="16" t="s">
        <v>31</v>
      </c>
      <c r="D141" s="12" t="s">
        <v>850</v>
      </c>
      <c r="E141" s="17" t="s">
        <v>2080</v>
      </c>
      <c r="F141" s="22">
        <v>6</v>
      </c>
      <c r="G141" s="39">
        <v>7</v>
      </c>
      <c r="H141" s="20">
        <v>8</v>
      </c>
      <c r="I141" s="25">
        <v>4</v>
      </c>
      <c r="J141" s="17">
        <v>1</v>
      </c>
      <c r="K141" s="32">
        <v>7</v>
      </c>
      <c r="L141" s="16">
        <f t="shared" si="6"/>
        <v>33</v>
      </c>
      <c r="N141" s="2" t="str">
        <f t="shared" si="8"/>
        <v/>
      </c>
      <c r="O141" s="2">
        <v>140</v>
      </c>
      <c r="Q141" s="2"/>
      <c r="R141" s="2"/>
      <c r="S141" s="2"/>
      <c r="T141" s="2"/>
      <c r="U141" s="2"/>
      <c r="V141" s="2"/>
      <c r="W141" s="2"/>
      <c r="X141" s="2"/>
      <c r="Y141" s="2"/>
      <c r="Z141" s="2" t="s">
        <v>536</v>
      </c>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t="s">
        <v>1710</v>
      </c>
      <c r="BH141" s="2"/>
      <c r="BI141" s="2"/>
      <c r="BJ141" s="2"/>
      <c r="BK141" s="2"/>
      <c r="BL141" s="2"/>
      <c r="BM141" s="2"/>
      <c r="BN141" s="2"/>
      <c r="BO141" s="2"/>
      <c r="BP141" s="2">
        <v>141</v>
      </c>
    </row>
    <row r="142" spans="1:68" x14ac:dyDescent="0.25">
      <c r="A142">
        <v>1081</v>
      </c>
      <c r="B142" t="str">
        <f t="shared" si="7"/>
        <v>Louisiana,Allen Parish</v>
      </c>
      <c r="C142" s="16" t="s">
        <v>31</v>
      </c>
      <c r="D142" s="12" t="s">
        <v>851</v>
      </c>
      <c r="E142" s="17" t="s">
        <v>2093</v>
      </c>
      <c r="F142" s="18">
        <v>7</v>
      </c>
      <c r="G142" s="23">
        <v>6</v>
      </c>
      <c r="H142" s="20">
        <v>8</v>
      </c>
      <c r="I142" s="17">
        <v>1</v>
      </c>
      <c r="J142" s="17">
        <v>1</v>
      </c>
      <c r="K142" s="32">
        <v>7</v>
      </c>
      <c r="L142" s="16">
        <f t="shared" si="6"/>
        <v>30</v>
      </c>
      <c r="N142" s="2" t="str">
        <f t="shared" si="8"/>
        <v/>
      </c>
      <c r="O142" s="2">
        <v>141</v>
      </c>
      <c r="Q142" s="2"/>
      <c r="R142" s="2"/>
      <c r="S142" s="2"/>
      <c r="T142" s="2"/>
      <c r="U142" s="2"/>
      <c r="V142" s="2"/>
      <c r="W142" s="2"/>
      <c r="X142" s="2"/>
      <c r="Y142" s="2"/>
      <c r="Z142" s="2" t="s">
        <v>537</v>
      </c>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t="s">
        <v>1711</v>
      </c>
      <c r="BH142" s="2"/>
      <c r="BI142" s="2"/>
      <c r="BJ142" s="2"/>
      <c r="BK142" s="2"/>
      <c r="BL142" s="2"/>
      <c r="BM142" s="2"/>
      <c r="BN142" s="2"/>
      <c r="BO142" s="2"/>
      <c r="BP142" s="2">
        <v>142</v>
      </c>
    </row>
    <row r="143" spans="1:68" x14ac:dyDescent="0.25">
      <c r="A143">
        <v>1085</v>
      </c>
      <c r="B143" t="str">
        <f t="shared" si="7"/>
        <v>Louisiana,Beauregard Parish</v>
      </c>
      <c r="C143" s="16" t="s">
        <v>31</v>
      </c>
      <c r="D143" s="12" t="s">
        <v>855</v>
      </c>
      <c r="E143" s="17" t="s">
        <v>2067</v>
      </c>
      <c r="F143" s="18">
        <v>7</v>
      </c>
      <c r="G143" s="65">
        <v>10</v>
      </c>
      <c r="H143" s="38">
        <v>9</v>
      </c>
      <c r="I143" s="17">
        <v>1</v>
      </c>
      <c r="J143" s="17">
        <v>1</v>
      </c>
      <c r="K143" s="32">
        <v>7</v>
      </c>
      <c r="L143" s="16">
        <f t="shared" si="6"/>
        <v>35</v>
      </c>
      <c r="N143" s="2" t="str">
        <f t="shared" si="8"/>
        <v/>
      </c>
      <c r="O143" s="2">
        <v>142</v>
      </c>
      <c r="Q143" s="2"/>
      <c r="R143" s="2"/>
      <c r="S143" s="2"/>
      <c r="T143" s="2"/>
      <c r="U143" s="2"/>
      <c r="V143" s="2"/>
      <c r="W143" s="2"/>
      <c r="X143" s="2"/>
      <c r="Y143" s="2"/>
      <c r="Z143" s="2" t="s">
        <v>538</v>
      </c>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t="s">
        <v>1712</v>
      </c>
      <c r="BH143" s="2"/>
      <c r="BI143" s="2"/>
      <c r="BJ143" s="2"/>
      <c r="BK143" s="2"/>
      <c r="BL143" s="2"/>
      <c r="BM143" s="2"/>
      <c r="BN143" s="2"/>
      <c r="BO143" s="2"/>
      <c r="BP143" s="2">
        <v>143</v>
      </c>
    </row>
    <row r="144" spans="1:68" x14ac:dyDescent="0.25">
      <c r="A144">
        <v>1098</v>
      </c>
      <c r="B144" t="str">
        <f t="shared" si="7"/>
        <v>Louisiana,East Feliciana Parish</v>
      </c>
      <c r="C144" s="16" t="s">
        <v>31</v>
      </c>
      <c r="D144" s="12" t="s">
        <v>868</v>
      </c>
      <c r="E144" s="17" t="s">
        <v>2113</v>
      </c>
      <c r="F144" s="22">
        <v>6</v>
      </c>
      <c r="G144" s="37">
        <v>5</v>
      </c>
      <c r="H144" s="20">
        <v>8</v>
      </c>
      <c r="I144" s="17">
        <v>1</v>
      </c>
      <c r="J144" s="17">
        <v>1</v>
      </c>
      <c r="K144" s="32">
        <v>7</v>
      </c>
      <c r="L144" s="16">
        <f t="shared" si="6"/>
        <v>28</v>
      </c>
      <c r="N144" s="2" t="str">
        <f t="shared" si="8"/>
        <v/>
      </c>
      <c r="O144" s="2">
        <v>143</v>
      </c>
      <c r="Q144" s="2"/>
      <c r="R144" s="2"/>
      <c r="S144" s="2"/>
      <c r="T144" s="2"/>
      <c r="U144" s="2"/>
      <c r="V144" s="2"/>
      <c r="W144" s="2"/>
      <c r="X144" s="2"/>
      <c r="Y144" s="2"/>
      <c r="Z144" s="2" t="s">
        <v>539</v>
      </c>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t="s">
        <v>1713</v>
      </c>
      <c r="BH144" s="2"/>
      <c r="BI144" s="2"/>
      <c r="BJ144" s="2"/>
      <c r="BK144" s="2"/>
      <c r="BL144" s="2"/>
      <c r="BM144" s="2"/>
      <c r="BN144" s="2"/>
      <c r="BO144" s="2"/>
      <c r="BP144" s="2">
        <v>144</v>
      </c>
    </row>
    <row r="145" spans="1:68" x14ac:dyDescent="0.25">
      <c r="A145">
        <v>1099</v>
      </c>
      <c r="B145" t="str">
        <f t="shared" si="7"/>
        <v>Louisiana,Evangeline Parish</v>
      </c>
      <c r="C145" s="16" t="s">
        <v>31</v>
      </c>
      <c r="D145" s="12" t="s">
        <v>869</v>
      </c>
      <c r="E145" s="17" t="s">
        <v>2082</v>
      </c>
      <c r="F145" s="18">
        <v>7</v>
      </c>
      <c r="G145" s="39">
        <v>7</v>
      </c>
      <c r="H145" s="20">
        <v>8</v>
      </c>
      <c r="I145" s="17">
        <v>1</v>
      </c>
      <c r="J145" s="17">
        <v>1</v>
      </c>
      <c r="K145" s="32">
        <v>7</v>
      </c>
      <c r="L145" s="16">
        <f t="shared" si="6"/>
        <v>31</v>
      </c>
      <c r="N145" s="2" t="str">
        <f t="shared" si="8"/>
        <v/>
      </c>
      <c r="O145" s="2">
        <v>144</v>
      </c>
      <c r="Q145" s="2"/>
      <c r="R145" s="2"/>
      <c r="S145" s="2"/>
      <c r="T145" s="2"/>
      <c r="U145" s="2"/>
      <c r="V145" s="2"/>
      <c r="W145" s="2"/>
      <c r="X145" s="2"/>
      <c r="Y145" s="2"/>
      <c r="Z145" s="2" t="s">
        <v>266</v>
      </c>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t="s">
        <v>145</v>
      </c>
      <c r="BH145" s="2"/>
      <c r="BI145" s="2"/>
      <c r="BJ145" s="2"/>
      <c r="BK145" s="2"/>
      <c r="BL145" s="2"/>
      <c r="BM145" s="2"/>
      <c r="BN145" s="2"/>
      <c r="BO145" s="2"/>
      <c r="BP145" s="2">
        <v>145</v>
      </c>
    </row>
    <row r="146" spans="1:68" x14ac:dyDescent="0.25">
      <c r="A146">
        <v>1105</v>
      </c>
      <c r="B146" t="str">
        <f t="shared" si="7"/>
        <v>Louisiana,Jefferson Parish</v>
      </c>
      <c r="C146" s="16" t="s">
        <v>31</v>
      </c>
      <c r="D146" s="12" t="s">
        <v>875</v>
      </c>
      <c r="E146" s="17" t="s">
        <v>2132</v>
      </c>
      <c r="F146" s="22">
        <v>6</v>
      </c>
      <c r="G146" s="39">
        <v>7</v>
      </c>
      <c r="H146" s="17">
        <v>1</v>
      </c>
      <c r="I146" s="25">
        <v>4</v>
      </c>
      <c r="J146" s="30">
        <v>2</v>
      </c>
      <c r="K146" s="32">
        <v>7</v>
      </c>
      <c r="L146" s="16">
        <f t="shared" si="6"/>
        <v>27</v>
      </c>
      <c r="N146" s="2" t="str">
        <f t="shared" si="8"/>
        <v/>
      </c>
      <c r="O146" s="2">
        <v>145</v>
      </c>
      <c r="Q146" s="2"/>
      <c r="R146" s="2"/>
      <c r="S146" s="2"/>
      <c r="T146" s="2"/>
      <c r="U146" s="2"/>
      <c r="V146" s="2"/>
      <c r="W146" s="2"/>
      <c r="X146" s="2"/>
      <c r="Y146" s="2"/>
      <c r="Z146" s="2" t="s">
        <v>540</v>
      </c>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t="s">
        <v>418</v>
      </c>
      <c r="BH146" s="2"/>
      <c r="BI146" s="2"/>
      <c r="BJ146" s="2"/>
      <c r="BK146" s="2"/>
      <c r="BL146" s="2"/>
      <c r="BM146" s="2"/>
      <c r="BN146" s="2"/>
      <c r="BO146" s="2"/>
      <c r="BP146" s="2">
        <v>146</v>
      </c>
    </row>
    <row r="147" spans="1:68" x14ac:dyDescent="0.25">
      <c r="A147">
        <v>1107</v>
      </c>
      <c r="B147" t="str">
        <f t="shared" si="7"/>
        <v>Louisiana,Lafayette Parish</v>
      </c>
      <c r="C147" s="16" t="s">
        <v>31</v>
      </c>
      <c r="D147" s="12" t="s">
        <v>877</v>
      </c>
      <c r="E147" s="17" t="s">
        <v>2065</v>
      </c>
      <c r="F147" s="18">
        <v>7</v>
      </c>
      <c r="G147" s="65">
        <v>10</v>
      </c>
      <c r="H147" s="20">
        <v>8</v>
      </c>
      <c r="I147" s="40">
        <v>3</v>
      </c>
      <c r="J147" s="30">
        <v>2</v>
      </c>
      <c r="K147" s="32">
        <v>7</v>
      </c>
      <c r="L147" s="16">
        <f t="shared" si="6"/>
        <v>37</v>
      </c>
      <c r="N147" s="2" t="str">
        <f t="shared" si="8"/>
        <v/>
      </c>
      <c r="O147" s="2">
        <v>146</v>
      </c>
      <c r="Q147" s="2"/>
      <c r="R147" s="2"/>
      <c r="S147" s="2"/>
      <c r="T147" s="2"/>
      <c r="U147" s="2"/>
      <c r="V147" s="2"/>
      <c r="W147" s="2"/>
      <c r="X147" s="2"/>
      <c r="Y147" s="2"/>
      <c r="Z147" s="2" t="s">
        <v>168</v>
      </c>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t="s">
        <v>420</v>
      </c>
      <c r="BH147" s="2"/>
      <c r="BI147" s="2"/>
      <c r="BJ147" s="2"/>
      <c r="BK147" s="2"/>
      <c r="BL147" s="2"/>
      <c r="BM147" s="2"/>
      <c r="BN147" s="2"/>
      <c r="BO147" s="2"/>
      <c r="BP147" s="2">
        <v>147</v>
      </c>
    </row>
    <row r="148" spans="1:68" x14ac:dyDescent="0.25">
      <c r="A148">
        <v>1108</v>
      </c>
      <c r="B148" t="str">
        <f t="shared" si="7"/>
        <v>Louisiana,Lafourche Parish</v>
      </c>
      <c r="C148" s="16" t="s">
        <v>31</v>
      </c>
      <c r="D148" s="12" t="s">
        <v>878</v>
      </c>
      <c r="E148" s="17" t="s">
        <v>2068</v>
      </c>
      <c r="F148" s="34">
        <v>4</v>
      </c>
      <c r="G148" s="51">
        <v>9</v>
      </c>
      <c r="H148" s="20">
        <v>8</v>
      </c>
      <c r="I148" s="61">
        <v>6</v>
      </c>
      <c r="J148" s="30">
        <v>2</v>
      </c>
      <c r="K148" s="32">
        <v>7</v>
      </c>
      <c r="L148" s="16">
        <f t="shared" si="6"/>
        <v>36</v>
      </c>
      <c r="N148" s="2" t="str">
        <f t="shared" si="8"/>
        <v/>
      </c>
      <c r="O148" s="2">
        <v>147</v>
      </c>
      <c r="Q148" s="2"/>
      <c r="R148" s="2"/>
      <c r="S148" s="2"/>
      <c r="T148" s="2"/>
      <c r="U148" s="2"/>
      <c r="V148" s="2"/>
      <c r="W148" s="2"/>
      <c r="X148" s="2"/>
      <c r="Y148" s="2"/>
      <c r="Z148" s="2" t="s">
        <v>441</v>
      </c>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t="s">
        <v>146</v>
      </c>
      <c r="BH148" s="2"/>
      <c r="BI148" s="2"/>
      <c r="BJ148" s="2"/>
      <c r="BK148" s="2"/>
      <c r="BL148" s="2"/>
      <c r="BM148" s="2"/>
      <c r="BN148" s="2"/>
      <c r="BO148" s="2"/>
      <c r="BP148" s="2">
        <v>148</v>
      </c>
    </row>
    <row r="149" spans="1:68" x14ac:dyDescent="0.25">
      <c r="A149">
        <v>1128</v>
      </c>
      <c r="B149" t="str">
        <f t="shared" si="7"/>
        <v>Louisiana,St Landry Parish</v>
      </c>
      <c r="C149" s="16" t="s">
        <v>31</v>
      </c>
      <c r="D149" s="12" t="s">
        <v>898</v>
      </c>
      <c r="E149" s="17" t="s">
        <v>2066</v>
      </c>
      <c r="F149" s="18">
        <v>7</v>
      </c>
      <c r="G149" s="51">
        <v>9</v>
      </c>
      <c r="H149" s="20">
        <v>8</v>
      </c>
      <c r="I149" s="40">
        <v>3</v>
      </c>
      <c r="J149" s="50">
        <v>3</v>
      </c>
      <c r="K149" s="32">
        <v>7</v>
      </c>
      <c r="L149" s="16">
        <f t="shared" si="6"/>
        <v>37</v>
      </c>
      <c r="N149" s="2" t="str">
        <f t="shared" si="8"/>
        <v/>
      </c>
      <c r="O149" s="2">
        <v>148</v>
      </c>
      <c r="Q149" s="2"/>
      <c r="R149" s="2"/>
      <c r="S149" s="2"/>
      <c r="T149" s="2"/>
      <c r="U149" s="2"/>
      <c r="V149" s="2"/>
      <c r="W149" s="2"/>
      <c r="X149" s="2"/>
      <c r="Y149" s="2"/>
      <c r="Z149" s="2" t="s">
        <v>541</v>
      </c>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t="s">
        <v>1714</v>
      </c>
      <c r="BH149" s="2"/>
      <c r="BI149" s="2"/>
      <c r="BJ149" s="2"/>
      <c r="BK149" s="2"/>
      <c r="BL149" s="2"/>
      <c r="BM149" s="2"/>
      <c r="BN149" s="2"/>
      <c r="BO149" s="2"/>
      <c r="BP149" s="2">
        <v>149</v>
      </c>
    </row>
    <row r="150" spans="1:68" x14ac:dyDescent="0.25">
      <c r="A150">
        <v>1129</v>
      </c>
      <c r="B150" t="str">
        <f t="shared" si="7"/>
        <v>Louisiana,St Martin Parish</v>
      </c>
      <c r="C150" s="16" t="s">
        <v>31</v>
      </c>
      <c r="D150" s="12" t="s">
        <v>899</v>
      </c>
      <c r="E150" s="17" t="s">
        <v>2064</v>
      </c>
      <c r="F150" s="18">
        <v>7</v>
      </c>
      <c r="G150" s="65">
        <v>10</v>
      </c>
      <c r="H150" s="20">
        <v>8</v>
      </c>
      <c r="I150" s="25">
        <v>4</v>
      </c>
      <c r="J150" s="50">
        <v>3</v>
      </c>
      <c r="K150" s="32">
        <v>7</v>
      </c>
      <c r="L150" s="16">
        <f t="shared" si="6"/>
        <v>39</v>
      </c>
      <c r="N150" s="2" t="str">
        <f t="shared" si="8"/>
        <v/>
      </c>
      <c r="O150" s="2">
        <v>149</v>
      </c>
      <c r="Q150" s="2"/>
      <c r="R150" s="2"/>
      <c r="S150" s="2"/>
      <c r="T150" s="2"/>
      <c r="U150" s="2"/>
      <c r="V150" s="2"/>
      <c r="W150" s="2"/>
      <c r="X150" s="2"/>
      <c r="Y150" s="2"/>
      <c r="Z150" s="2" t="s">
        <v>542</v>
      </c>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t="s">
        <v>1715</v>
      </c>
      <c r="BH150" s="2"/>
      <c r="BI150" s="2"/>
      <c r="BJ150" s="2"/>
      <c r="BK150" s="2"/>
      <c r="BL150" s="2"/>
      <c r="BM150" s="2"/>
      <c r="BN150" s="2"/>
      <c r="BO150" s="2"/>
      <c r="BP150" s="2">
        <v>150</v>
      </c>
    </row>
    <row r="151" spans="1:68" x14ac:dyDescent="0.25">
      <c r="A151">
        <v>1131</v>
      </c>
      <c r="B151" t="str">
        <f t="shared" si="7"/>
        <v>Louisiana,St Tammany Parish</v>
      </c>
      <c r="C151" s="16" t="s">
        <v>31</v>
      </c>
      <c r="D151" s="12" t="s">
        <v>901</v>
      </c>
      <c r="E151" s="17" t="s">
        <v>2136</v>
      </c>
      <c r="F151" s="22">
        <v>6</v>
      </c>
      <c r="G151" s="37">
        <v>5</v>
      </c>
      <c r="H151" s="17">
        <v>1</v>
      </c>
      <c r="I151" s="25">
        <v>4</v>
      </c>
      <c r="J151" s="30">
        <v>2</v>
      </c>
      <c r="K151" s="32">
        <v>7</v>
      </c>
      <c r="L151" s="16">
        <f t="shared" si="6"/>
        <v>25</v>
      </c>
      <c r="N151" s="2" t="str">
        <f t="shared" si="8"/>
        <v/>
      </c>
      <c r="O151" s="2">
        <v>150</v>
      </c>
      <c r="Q151" s="2"/>
      <c r="R151" s="2"/>
      <c r="S151" s="2"/>
      <c r="T151" s="2"/>
      <c r="U151" s="2"/>
      <c r="V151" s="2"/>
      <c r="W151" s="2"/>
      <c r="X151" s="2"/>
      <c r="Y151" s="2"/>
      <c r="Z151" s="2" t="s">
        <v>169</v>
      </c>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t="s">
        <v>1716</v>
      </c>
      <c r="BH151" s="2"/>
      <c r="BI151" s="2"/>
      <c r="BJ151" s="2"/>
      <c r="BK151" s="2"/>
      <c r="BL151" s="2"/>
      <c r="BM151" s="2"/>
      <c r="BN151" s="2"/>
      <c r="BO151" s="2"/>
      <c r="BP151" s="2">
        <v>151</v>
      </c>
    </row>
    <row r="152" spans="1:68" x14ac:dyDescent="0.25">
      <c r="A152">
        <v>1132</v>
      </c>
      <c r="B152" t="str">
        <f t="shared" si="7"/>
        <v>Louisiana,Tangipahoa Parish</v>
      </c>
      <c r="C152" s="16" t="s">
        <v>31</v>
      </c>
      <c r="D152" s="12" t="s">
        <v>902</v>
      </c>
      <c r="E152" s="17" t="s">
        <v>2074</v>
      </c>
      <c r="F152" s="18">
        <v>7</v>
      </c>
      <c r="G152" s="39">
        <v>7</v>
      </c>
      <c r="H152" s="20">
        <v>8</v>
      </c>
      <c r="I152" s="25">
        <v>4</v>
      </c>
      <c r="J152" s="17">
        <v>1</v>
      </c>
      <c r="K152" s="32">
        <v>7</v>
      </c>
      <c r="L152" s="16">
        <f t="shared" si="6"/>
        <v>34</v>
      </c>
      <c r="N152" s="2" t="str">
        <f t="shared" si="8"/>
        <v/>
      </c>
      <c r="O152" s="2">
        <v>151</v>
      </c>
      <c r="Q152" s="2"/>
      <c r="R152" s="2"/>
      <c r="S152" s="2"/>
      <c r="T152" s="2"/>
      <c r="U152" s="2"/>
      <c r="V152" s="2"/>
      <c r="W152" s="2"/>
      <c r="X152" s="2"/>
      <c r="Y152" s="2"/>
      <c r="Z152" s="2" t="s">
        <v>543</v>
      </c>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t="s">
        <v>1717</v>
      </c>
      <c r="BH152" s="2"/>
      <c r="BI152" s="2"/>
      <c r="BJ152" s="2"/>
      <c r="BK152" s="2"/>
      <c r="BL152" s="2"/>
      <c r="BM152" s="2"/>
      <c r="BN152" s="2"/>
      <c r="BO152" s="2"/>
      <c r="BP152" s="2">
        <v>152</v>
      </c>
    </row>
    <row r="153" spans="1:68" x14ac:dyDescent="0.25">
      <c r="A153">
        <v>1379</v>
      </c>
      <c r="B153" t="str">
        <f t="shared" si="7"/>
        <v>Mississippi,Clarke County</v>
      </c>
      <c r="C153" s="16" t="s">
        <v>38</v>
      </c>
      <c r="D153" s="12" t="s">
        <v>117</v>
      </c>
      <c r="E153" s="17" t="s">
        <v>2083</v>
      </c>
      <c r="F153" s="18">
        <v>7</v>
      </c>
      <c r="G153" s="23">
        <v>6</v>
      </c>
      <c r="H153" s="38">
        <v>9</v>
      </c>
      <c r="I153" s="17">
        <v>1</v>
      </c>
      <c r="J153" s="17">
        <v>1</v>
      </c>
      <c r="K153" s="32">
        <v>7</v>
      </c>
      <c r="L153" s="16">
        <f t="shared" si="6"/>
        <v>31</v>
      </c>
      <c r="N153" s="2" t="str">
        <f t="shared" si="8"/>
        <v/>
      </c>
      <c r="O153" s="2">
        <v>152</v>
      </c>
      <c r="Q153" s="2"/>
      <c r="R153" s="2"/>
      <c r="S153" s="2"/>
      <c r="T153" s="2"/>
      <c r="U153" s="2"/>
      <c r="V153" s="2"/>
      <c r="W153" s="2"/>
      <c r="X153" s="2"/>
      <c r="Y153" s="2"/>
      <c r="Z153" s="2" t="s">
        <v>544</v>
      </c>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t="s">
        <v>1718</v>
      </c>
      <c r="BH153" s="2"/>
      <c r="BI153" s="2"/>
      <c r="BJ153" s="2"/>
      <c r="BK153" s="2"/>
      <c r="BL153" s="2"/>
      <c r="BM153" s="2"/>
      <c r="BN153" s="2"/>
      <c r="BO153" s="2"/>
      <c r="BP153" s="2">
        <v>153</v>
      </c>
    </row>
    <row r="154" spans="1:68" x14ac:dyDescent="0.25">
      <c r="A154">
        <v>1382</v>
      </c>
      <c r="B154" t="str">
        <f t="shared" si="7"/>
        <v>Mississippi,Copiah County</v>
      </c>
      <c r="C154" s="16" t="s">
        <v>38</v>
      </c>
      <c r="D154" s="12" t="s">
        <v>1080</v>
      </c>
      <c r="E154" s="17" t="s">
        <v>2103</v>
      </c>
      <c r="F154" s="18">
        <v>7</v>
      </c>
      <c r="G154" s="19">
        <v>4</v>
      </c>
      <c r="H154" s="38">
        <v>9</v>
      </c>
      <c r="I154" s="17">
        <v>1</v>
      </c>
      <c r="J154" s="17">
        <v>1</v>
      </c>
      <c r="K154" s="32">
        <v>7</v>
      </c>
      <c r="L154" s="16">
        <f t="shared" si="6"/>
        <v>29</v>
      </c>
      <c r="N154" s="2" t="str">
        <f t="shared" si="8"/>
        <v/>
      </c>
      <c r="O154" s="2">
        <v>153</v>
      </c>
      <c r="Q154" s="2"/>
      <c r="R154" s="2"/>
      <c r="S154" s="2"/>
      <c r="T154" s="2"/>
      <c r="U154" s="2"/>
      <c r="V154" s="2"/>
      <c r="W154" s="2"/>
      <c r="X154" s="2"/>
      <c r="Y154" s="2"/>
      <c r="Z154" s="2" t="s">
        <v>545</v>
      </c>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t="s">
        <v>1719</v>
      </c>
      <c r="BH154" s="2"/>
      <c r="BI154" s="2"/>
      <c r="BJ154" s="2"/>
      <c r="BK154" s="2"/>
      <c r="BL154" s="2"/>
      <c r="BM154" s="2"/>
      <c r="BN154" s="2"/>
      <c r="BO154" s="2"/>
      <c r="BP154" s="2">
        <v>154</v>
      </c>
    </row>
    <row r="155" spans="1:68" x14ac:dyDescent="0.25">
      <c r="A155">
        <v>1383</v>
      </c>
      <c r="B155" t="str">
        <f t="shared" si="7"/>
        <v>Mississippi,Covington County</v>
      </c>
      <c r="C155" s="16" t="s">
        <v>38</v>
      </c>
      <c r="D155" s="12" t="s">
        <v>124</v>
      </c>
      <c r="E155" s="17" t="s">
        <v>2114</v>
      </c>
      <c r="F155" s="22">
        <v>6</v>
      </c>
      <c r="G155" s="37">
        <v>5</v>
      </c>
      <c r="H155" s="20">
        <v>8</v>
      </c>
      <c r="I155" s="17">
        <v>1</v>
      </c>
      <c r="J155" s="17">
        <v>1</v>
      </c>
      <c r="K155" s="32">
        <v>7</v>
      </c>
      <c r="L155" s="16">
        <f t="shared" si="6"/>
        <v>28</v>
      </c>
      <c r="N155" s="2" t="str">
        <f t="shared" si="8"/>
        <v/>
      </c>
      <c r="O155" s="2">
        <v>154</v>
      </c>
      <c r="Q155" s="2"/>
      <c r="R155" s="2"/>
      <c r="S155" s="2"/>
      <c r="T155" s="2"/>
      <c r="U155" s="2"/>
      <c r="V155" s="2"/>
      <c r="W155" s="2"/>
      <c r="X155" s="2"/>
      <c r="Y155" s="2"/>
      <c r="Z155" s="2" t="s">
        <v>268</v>
      </c>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t="s">
        <v>1720</v>
      </c>
      <c r="BH155" s="2"/>
      <c r="BI155" s="2"/>
      <c r="BJ155" s="2"/>
      <c r="BK155" s="2"/>
      <c r="BL155" s="2"/>
      <c r="BM155" s="2"/>
      <c r="BN155" s="2"/>
      <c r="BO155" s="2"/>
      <c r="BP155" s="2">
        <v>155</v>
      </c>
    </row>
    <row r="156" spans="1:68" x14ac:dyDescent="0.25">
      <c r="A156">
        <v>1386</v>
      </c>
      <c r="B156" t="str">
        <f t="shared" si="7"/>
        <v>Mississippi,Franklin County</v>
      </c>
      <c r="C156" s="16" t="s">
        <v>38</v>
      </c>
      <c r="D156" s="12" t="s">
        <v>134</v>
      </c>
      <c r="E156" s="17" t="s">
        <v>2115</v>
      </c>
      <c r="F156" s="18">
        <v>7</v>
      </c>
      <c r="G156" s="19">
        <v>4</v>
      </c>
      <c r="H156" s="20">
        <v>8</v>
      </c>
      <c r="I156" s="17">
        <v>1</v>
      </c>
      <c r="J156" s="17">
        <v>1</v>
      </c>
      <c r="K156" s="32">
        <v>7</v>
      </c>
      <c r="L156" s="16">
        <f t="shared" si="6"/>
        <v>28</v>
      </c>
      <c r="N156" s="2" t="str">
        <f t="shared" si="8"/>
        <v/>
      </c>
      <c r="O156" s="2">
        <v>155</v>
      </c>
      <c r="Q156" s="2"/>
      <c r="R156" s="2"/>
      <c r="S156" s="2"/>
      <c r="T156" s="2"/>
      <c r="U156" s="2"/>
      <c r="V156" s="2"/>
      <c r="W156" s="2"/>
      <c r="X156" s="2"/>
      <c r="Y156" s="2"/>
      <c r="Z156" s="2" t="s">
        <v>546</v>
      </c>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t="s">
        <v>1721</v>
      </c>
      <c r="BH156" s="2"/>
      <c r="BI156" s="2"/>
      <c r="BJ156" s="2"/>
      <c r="BK156" s="2"/>
      <c r="BL156" s="2"/>
      <c r="BM156" s="2"/>
      <c r="BN156" s="2"/>
      <c r="BO156" s="2"/>
      <c r="BP156" s="2">
        <v>156</v>
      </c>
    </row>
    <row r="157" spans="1:68" x14ac:dyDescent="0.25">
      <c r="A157">
        <v>1391</v>
      </c>
      <c r="B157" t="str">
        <f t="shared" si="7"/>
        <v>Mississippi,Harrison County</v>
      </c>
      <c r="C157" s="16" t="s">
        <v>38</v>
      </c>
      <c r="D157" s="12" t="s">
        <v>652</v>
      </c>
      <c r="E157" s="17" t="s">
        <v>2069</v>
      </c>
      <c r="F157" s="18">
        <v>7</v>
      </c>
      <c r="G157" s="39">
        <v>7</v>
      </c>
      <c r="H157" s="20">
        <v>8</v>
      </c>
      <c r="I157" s="25">
        <v>4</v>
      </c>
      <c r="J157" s="30">
        <v>2</v>
      </c>
      <c r="K157" s="32">
        <v>7</v>
      </c>
      <c r="L157" s="16">
        <f t="shared" si="6"/>
        <v>35</v>
      </c>
      <c r="N157" s="2" t="str">
        <f t="shared" si="8"/>
        <v/>
      </c>
      <c r="O157" s="2">
        <v>156</v>
      </c>
      <c r="Q157" s="2"/>
      <c r="R157" s="2"/>
      <c r="S157" s="2"/>
      <c r="T157" s="2"/>
      <c r="U157" s="2"/>
      <c r="V157" s="2"/>
      <c r="W157" s="2"/>
      <c r="X157" s="2"/>
      <c r="Y157" s="2"/>
      <c r="Z157" s="2" t="s">
        <v>170</v>
      </c>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t="s">
        <v>1722</v>
      </c>
      <c r="BH157" s="2"/>
      <c r="BI157" s="2"/>
      <c r="BJ157" s="2"/>
      <c r="BK157" s="2"/>
      <c r="BL157" s="2"/>
      <c r="BM157" s="2"/>
      <c r="BN157" s="2"/>
      <c r="BO157" s="2"/>
      <c r="BP157" s="2">
        <v>157</v>
      </c>
    </row>
    <row r="158" spans="1:68" x14ac:dyDescent="0.25">
      <c r="A158">
        <v>1399</v>
      </c>
      <c r="B158" t="str">
        <f t="shared" si="7"/>
        <v>Mississippi,Jefferson County</v>
      </c>
      <c r="C158" s="16" t="s">
        <v>38</v>
      </c>
      <c r="D158" s="12" t="s">
        <v>141</v>
      </c>
      <c r="E158" s="17" t="s">
        <v>2116</v>
      </c>
      <c r="F158" s="18">
        <v>7</v>
      </c>
      <c r="G158" s="19">
        <v>4</v>
      </c>
      <c r="H158" s="20">
        <v>8</v>
      </c>
      <c r="I158" s="17">
        <v>1</v>
      </c>
      <c r="J158" s="17">
        <v>1</v>
      </c>
      <c r="K158" s="32">
        <v>7</v>
      </c>
      <c r="L158" s="16">
        <f t="shared" si="6"/>
        <v>28</v>
      </c>
      <c r="N158" s="2" t="str">
        <f t="shared" si="8"/>
        <v/>
      </c>
      <c r="O158" s="2">
        <v>157</v>
      </c>
      <c r="Q158" s="2"/>
      <c r="R158" s="2"/>
      <c r="S158" s="2"/>
      <c r="T158" s="2"/>
      <c r="U158" s="2"/>
      <c r="V158" s="2"/>
      <c r="W158" s="2"/>
      <c r="X158" s="2"/>
      <c r="Y158" s="2"/>
      <c r="Z158" s="2" t="s">
        <v>547</v>
      </c>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t="s">
        <v>149</v>
      </c>
      <c r="BH158" s="2"/>
      <c r="BI158" s="2"/>
      <c r="BJ158" s="2"/>
      <c r="BK158" s="2"/>
      <c r="BL158" s="2"/>
      <c r="BM158" s="2"/>
      <c r="BN158" s="2"/>
      <c r="BO158" s="2"/>
      <c r="BP158" s="2">
        <v>158</v>
      </c>
    </row>
    <row r="159" spans="1:68" x14ac:dyDescent="0.25">
      <c r="A159">
        <v>1404</v>
      </c>
      <c r="B159" t="str">
        <f t="shared" si="7"/>
        <v>Mississippi,Lamar County</v>
      </c>
      <c r="C159" s="16" t="s">
        <v>38</v>
      </c>
      <c r="D159" s="12" t="s">
        <v>142</v>
      </c>
      <c r="E159" s="17" t="s">
        <v>2094</v>
      </c>
      <c r="F159" s="22">
        <v>6</v>
      </c>
      <c r="G159" s="39">
        <v>7</v>
      </c>
      <c r="H159" s="20">
        <v>8</v>
      </c>
      <c r="I159" s="17">
        <v>1</v>
      </c>
      <c r="J159" s="17">
        <v>1</v>
      </c>
      <c r="K159" s="32">
        <v>7</v>
      </c>
      <c r="L159" s="16">
        <f t="shared" si="6"/>
        <v>30</v>
      </c>
      <c r="N159" s="2" t="str">
        <f t="shared" si="8"/>
        <v/>
      </c>
      <c r="O159" s="2">
        <v>158</v>
      </c>
      <c r="Q159" s="2"/>
      <c r="R159" s="2"/>
      <c r="S159" s="2"/>
      <c r="T159" s="2"/>
      <c r="U159" s="2"/>
      <c r="V159" s="2"/>
      <c r="W159" s="2"/>
      <c r="X159" s="2"/>
      <c r="Y159" s="2"/>
      <c r="Z159" s="2" t="s">
        <v>548</v>
      </c>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t="s">
        <v>151</v>
      </c>
      <c r="BH159" s="2"/>
      <c r="BI159" s="2"/>
      <c r="BJ159" s="2"/>
      <c r="BK159" s="2"/>
      <c r="BL159" s="2"/>
      <c r="BM159" s="2"/>
      <c r="BN159" s="2"/>
      <c r="BO159" s="2"/>
      <c r="BP159" s="2">
        <v>159</v>
      </c>
    </row>
    <row r="160" spans="1:68" x14ac:dyDescent="0.25">
      <c r="A160">
        <v>1406</v>
      </c>
      <c r="B160" t="str">
        <f t="shared" si="7"/>
        <v>Mississippi,Lawrence County</v>
      </c>
      <c r="C160" s="16" t="s">
        <v>38</v>
      </c>
      <c r="D160" s="12" t="s">
        <v>144</v>
      </c>
      <c r="E160" s="17" t="s">
        <v>2104</v>
      </c>
      <c r="F160" s="18">
        <v>7</v>
      </c>
      <c r="G160" s="37">
        <v>5</v>
      </c>
      <c r="H160" s="20">
        <v>8</v>
      </c>
      <c r="I160" s="17">
        <v>1</v>
      </c>
      <c r="J160" s="17">
        <v>1</v>
      </c>
      <c r="K160" s="32">
        <v>7</v>
      </c>
      <c r="L160" s="16">
        <f t="shared" si="6"/>
        <v>29</v>
      </c>
      <c r="N160" s="2" t="str">
        <f t="shared" si="8"/>
        <v/>
      </c>
      <c r="O160" s="2">
        <v>159</v>
      </c>
      <c r="Q160" s="2"/>
      <c r="R160" s="2"/>
      <c r="S160" s="2"/>
      <c r="T160" s="2"/>
      <c r="U160" s="2"/>
      <c r="V160" s="2"/>
      <c r="W160" s="2"/>
      <c r="X160" s="2"/>
      <c r="Y160" s="2"/>
      <c r="Z160" s="2" t="s">
        <v>549</v>
      </c>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t="s">
        <v>422</v>
      </c>
      <c r="BH160" s="2"/>
      <c r="BI160" s="2"/>
      <c r="BJ160" s="2"/>
      <c r="BK160" s="2"/>
      <c r="BL160" s="2"/>
      <c r="BM160" s="2"/>
      <c r="BN160" s="2"/>
      <c r="BO160" s="2"/>
      <c r="BP160" s="2">
        <v>160</v>
      </c>
    </row>
    <row r="161" spans="1:68" x14ac:dyDescent="0.25">
      <c r="A161">
        <v>1410</v>
      </c>
      <c r="B161" t="str">
        <f t="shared" si="7"/>
        <v>Mississippi,Lincoln County</v>
      </c>
      <c r="C161" s="16" t="s">
        <v>38</v>
      </c>
      <c r="D161" s="12" t="s">
        <v>243</v>
      </c>
      <c r="E161" s="17" t="s">
        <v>2105</v>
      </c>
      <c r="F161" s="18">
        <v>7</v>
      </c>
      <c r="G161" s="37">
        <v>5</v>
      </c>
      <c r="H161" s="20">
        <v>8</v>
      </c>
      <c r="I161" s="17">
        <v>1</v>
      </c>
      <c r="J161" s="17">
        <v>1</v>
      </c>
      <c r="K161" s="32">
        <v>7</v>
      </c>
      <c r="L161" s="16">
        <f t="shared" si="6"/>
        <v>29</v>
      </c>
      <c r="N161" s="2" t="str">
        <f t="shared" si="8"/>
        <v/>
      </c>
      <c r="O161" s="2">
        <v>160</v>
      </c>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t="s">
        <v>620</v>
      </c>
      <c r="BH161" s="2"/>
      <c r="BI161" s="2"/>
      <c r="BJ161" s="2"/>
      <c r="BK161" s="2"/>
      <c r="BL161" s="2"/>
      <c r="BM161" s="2"/>
      <c r="BN161" s="2"/>
      <c r="BO161" s="2"/>
      <c r="BP161" s="2">
        <v>161</v>
      </c>
    </row>
    <row r="162" spans="1:68" x14ac:dyDescent="0.25">
      <c r="A162">
        <v>1413</v>
      </c>
      <c r="B162" t="str">
        <f t="shared" si="7"/>
        <v>Mississippi,Marion County</v>
      </c>
      <c r="C162" s="16" t="s">
        <v>38</v>
      </c>
      <c r="D162" s="12" t="s">
        <v>151</v>
      </c>
      <c r="E162" s="17" t="s">
        <v>2117</v>
      </c>
      <c r="F162" s="22">
        <v>6</v>
      </c>
      <c r="G162" s="37">
        <v>5</v>
      </c>
      <c r="H162" s="20">
        <v>8</v>
      </c>
      <c r="I162" s="17">
        <v>1</v>
      </c>
      <c r="J162" s="17">
        <v>1</v>
      </c>
      <c r="K162" s="32">
        <v>7</v>
      </c>
      <c r="L162" s="16">
        <f t="shared" si="6"/>
        <v>28</v>
      </c>
      <c r="N162" s="2" t="str">
        <f t="shared" si="8"/>
        <v/>
      </c>
      <c r="O162" s="2">
        <v>161</v>
      </c>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t="s">
        <v>1723</v>
      </c>
      <c r="BH162" s="2"/>
      <c r="BI162" s="2"/>
      <c r="BJ162" s="2"/>
      <c r="BK162" s="2"/>
      <c r="BL162" s="2"/>
      <c r="BM162" s="2"/>
      <c r="BN162" s="2"/>
      <c r="BO162" s="2"/>
      <c r="BP162" s="2">
        <v>162</v>
      </c>
    </row>
    <row r="163" spans="1:68" x14ac:dyDescent="0.25">
      <c r="A163">
        <v>1422</v>
      </c>
      <c r="B163" t="str">
        <f t="shared" si="7"/>
        <v>Mississippi,Pearl River County</v>
      </c>
      <c r="C163" s="16" t="s">
        <v>38</v>
      </c>
      <c r="D163" s="12" t="s">
        <v>1096</v>
      </c>
      <c r="E163" s="17" t="s">
        <v>2129</v>
      </c>
      <c r="F163" s="34">
        <v>4</v>
      </c>
      <c r="G163" s="37">
        <v>5</v>
      </c>
      <c r="H163" s="35">
        <v>8</v>
      </c>
      <c r="I163" s="17">
        <v>1</v>
      </c>
      <c r="J163" s="17">
        <v>1</v>
      </c>
      <c r="K163" s="32">
        <v>7</v>
      </c>
      <c r="L163" s="16">
        <f t="shared" si="6"/>
        <v>26</v>
      </c>
      <c r="N163" s="2" t="str">
        <f t="shared" si="8"/>
        <v/>
      </c>
      <c r="O163" s="2">
        <v>162</v>
      </c>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t="s">
        <v>1724</v>
      </c>
      <c r="BH163" s="2"/>
      <c r="BI163" s="2"/>
      <c r="BJ163" s="2"/>
      <c r="BK163" s="2"/>
      <c r="BL163" s="2"/>
      <c r="BM163" s="2"/>
      <c r="BN163" s="2"/>
      <c r="BO163" s="2"/>
      <c r="BP163" s="2">
        <v>163</v>
      </c>
    </row>
    <row r="164" spans="1:68" x14ac:dyDescent="0.25">
      <c r="A164">
        <v>1423</v>
      </c>
      <c r="B164" t="str">
        <f t="shared" si="7"/>
        <v>Mississippi,Perry County</v>
      </c>
      <c r="C164" s="16" t="s">
        <v>38</v>
      </c>
      <c r="D164" s="12" t="s">
        <v>157</v>
      </c>
      <c r="E164" s="17" t="s">
        <v>2095</v>
      </c>
      <c r="F164" s="22">
        <v>6</v>
      </c>
      <c r="G164" s="23">
        <v>6</v>
      </c>
      <c r="H164" s="38">
        <v>9</v>
      </c>
      <c r="I164" s="17">
        <v>1</v>
      </c>
      <c r="J164" s="17">
        <v>1</v>
      </c>
      <c r="K164" s="32">
        <v>7</v>
      </c>
      <c r="L164" s="16">
        <f t="shared" si="6"/>
        <v>30</v>
      </c>
      <c r="N164" s="2" t="str">
        <f t="shared" si="8"/>
        <v/>
      </c>
      <c r="O164" s="2">
        <v>163</v>
      </c>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t="s">
        <v>1425</v>
      </c>
      <c r="BH164" s="2"/>
      <c r="BI164" s="2"/>
      <c r="BJ164" s="2"/>
      <c r="BK164" s="2"/>
      <c r="BL164" s="2"/>
      <c r="BM164" s="2"/>
      <c r="BN164" s="2"/>
      <c r="BO164" s="2"/>
      <c r="BP164" s="2">
        <v>164</v>
      </c>
    </row>
    <row r="165" spans="1:68" x14ac:dyDescent="0.25">
      <c r="A165">
        <v>1424</v>
      </c>
      <c r="B165" t="str">
        <f t="shared" si="7"/>
        <v>Mississippi,Pike County</v>
      </c>
      <c r="C165" s="16" t="s">
        <v>38</v>
      </c>
      <c r="D165" s="12" t="s">
        <v>159</v>
      </c>
      <c r="E165" s="17" t="s">
        <v>2118</v>
      </c>
      <c r="F165" s="18">
        <v>7</v>
      </c>
      <c r="G165" s="19">
        <v>4</v>
      </c>
      <c r="H165" s="20">
        <v>8</v>
      </c>
      <c r="I165" s="17">
        <v>1</v>
      </c>
      <c r="J165" s="17">
        <v>1</v>
      </c>
      <c r="K165" s="32">
        <v>7</v>
      </c>
      <c r="L165" s="16">
        <f t="shared" si="6"/>
        <v>28</v>
      </c>
      <c r="N165" s="2" t="str">
        <f t="shared" si="8"/>
        <v/>
      </c>
      <c r="O165" s="2">
        <v>164</v>
      </c>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t="s">
        <v>622</v>
      </c>
      <c r="BH165" s="2"/>
      <c r="BI165" s="2"/>
      <c r="BJ165" s="2"/>
      <c r="BK165" s="2"/>
      <c r="BL165" s="2"/>
      <c r="BM165" s="2"/>
      <c r="BN165" s="2"/>
      <c r="BO165" s="2"/>
      <c r="BP165" s="2">
        <v>165</v>
      </c>
    </row>
    <row r="166" spans="1:68" x14ac:dyDescent="0.25">
      <c r="A166">
        <v>1431</v>
      </c>
      <c r="B166" t="str">
        <f t="shared" si="7"/>
        <v>Mississippi,Simpson County</v>
      </c>
      <c r="C166" s="16" t="s">
        <v>38</v>
      </c>
      <c r="D166" s="12" t="s">
        <v>845</v>
      </c>
      <c r="E166" s="17" t="s">
        <v>2096</v>
      </c>
      <c r="F166" s="18">
        <v>7</v>
      </c>
      <c r="G166" s="23">
        <v>6</v>
      </c>
      <c r="H166" s="20">
        <v>8</v>
      </c>
      <c r="I166" s="17">
        <v>1</v>
      </c>
      <c r="J166" s="17">
        <v>1</v>
      </c>
      <c r="K166" s="32">
        <v>7</v>
      </c>
      <c r="L166" s="16">
        <f t="shared" si="6"/>
        <v>30</v>
      </c>
      <c r="N166" s="2" t="str">
        <f t="shared" si="8"/>
        <v/>
      </c>
      <c r="O166" s="2">
        <v>165</v>
      </c>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t="s">
        <v>992</v>
      </c>
      <c r="BH166" s="2"/>
      <c r="BI166" s="2"/>
      <c r="BJ166" s="2"/>
      <c r="BK166" s="2"/>
      <c r="BL166" s="2"/>
      <c r="BM166" s="2"/>
      <c r="BN166" s="2"/>
      <c r="BO166" s="2"/>
      <c r="BP166" s="2">
        <v>166</v>
      </c>
    </row>
    <row r="167" spans="1:68" x14ac:dyDescent="0.25">
      <c r="A167">
        <v>1432</v>
      </c>
      <c r="B167" t="str">
        <f t="shared" si="7"/>
        <v>Mississippi,Smith County</v>
      </c>
      <c r="C167" s="16" t="s">
        <v>38</v>
      </c>
      <c r="D167" s="12" t="s">
        <v>783</v>
      </c>
      <c r="E167" s="17" t="s">
        <v>2106</v>
      </c>
      <c r="F167" s="18">
        <v>7</v>
      </c>
      <c r="G167" s="37">
        <v>5</v>
      </c>
      <c r="H167" s="20">
        <v>8</v>
      </c>
      <c r="I167" s="17">
        <v>1</v>
      </c>
      <c r="J167" s="17">
        <v>1</v>
      </c>
      <c r="K167" s="32">
        <v>7</v>
      </c>
      <c r="L167" s="16">
        <f t="shared" si="6"/>
        <v>29</v>
      </c>
      <c r="N167" s="2" t="str">
        <f t="shared" si="8"/>
        <v/>
      </c>
      <c r="O167" s="2">
        <v>166</v>
      </c>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t="s">
        <v>1725</v>
      </c>
      <c r="BH167" s="2"/>
      <c r="BI167" s="2"/>
      <c r="BJ167" s="2"/>
      <c r="BK167" s="2"/>
      <c r="BL167" s="2"/>
      <c r="BM167" s="2"/>
      <c r="BN167" s="2"/>
      <c r="BO167" s="2"/>
      <c r="BP167" s="2">
        <v>167</v>
      </c>
    </row>
    <row r="168" spans="1:68" x14ac:dyDescent="0.25">
      <c r="A168">
        <v>1492</v>
      </c>
      <c r="B168" t="str">
        <f t="shared" si="7"/>
        <v>Missouri,Hickory County</v>
      </c>
      <c r="C168" s="16" t="s">
        <v>39</v>
      </c>
      <c r="D168" s="12" t="s">
        <v>1123</v>
      </c>
      <c r="E168" s="17" t="s">
        <v>2107</v>
      </c>
      <c r="F168" s="22">
        <v>6</v>
      </c>
      <c r="G168" s="37">
        <v>5</v>
      </c>
      <c r="H168" s="20">
        <v>8</v>
      </c>
      <c r="I168" s="17">
        <v>1</v>
      </c>
      <c r="J168" s="30">
        <v>2</v>
      </c>
      <c r="K168" s="32">
        <v>7</v>
      </c>
      <c r="L168" s="16">
        <f t="shared" si="6"/>
        <v>29</v>
      </c>
      <c r="N168" s="2" t="str">
        <f t="shared" si="8"/>
        <v/>
      </c>
      <c r="O168" s="2">
        <v>167</v>
      </c>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t="s">
        <v>709</v>
      </c>
      <c r="BH168" s="2"/>
      <c r="BI168" s="2"/>
      <c r="BJ168" s="2"/>
      <c r="BK168" s="2"/>
      <c r="BL168" s="2"/>
      <c r="BM168" s="2"/>
      <c r="BN168" s="2"/>
      <c r="BO168" s="2"/>
      <c r="BP168" s="2">
        <v>168</v>
      </c>
    </row>
    <row r="169" spans="1:68" x14ac:dyDescent="0.25">
      <c r="A169">
        <v>1745</v>
      </c>
      <c r="B169" t="str">
        <f t="shared" si="7"/>
        <v>New Jersey,Cape May County</v>
      </c>
      <c r="C169" s="16" t="s">
        <v>46</v>
      </c>
      <c r="D169" s="12" t="s">
        <v>1248</v>
      </c>
      <c r="E169" s="17" t="s">
        <v>2134</v>
      </c>
      <c r="F169" s="43">
        <v>3</v>
      </c>
      <c r="G169" s="37">
        <v>5</v>
      </c>
      <c r="H169" s="53">
        <v>3</v>
      </c>
      <c r="I169" s="25">
        <v>4</v>
      </c>
      <c r="J169" s="30">
        <v>2</v>
      </c>
      <c r="K169" s="32">
        <v>7</v>
      </c>
      <c r="L169" s="16">
        <f t="shared" si="6"/>
        <v>24</v>
      </c>
      <c r="N169" s="2" t="str">
        <f t="shared" si="8"/>
        <v/>
      </c>
      <c r="O169" s="2">
        <v>168</v>
      </c>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t="s">
        <v>510</v>
      </c>
      <c r="BH169" s="2"/>
      <c r="BI169" s="2"/>
      <c r="BJ169" s="2"/>
      <c r="BK169" s="2"/>
      <c r="BL169" s="2"/>
      <c r="BM169" s="2"/>
      <c r="BN169" s="2"/>
      <c r="BO169" s="2"/>
      <c r="BP169" s="2">
        <v>169</v>
      </c>
    </row>
    <row r="170" spans="1:68" x14ac:dyDescent="0.25">
      <c r="A170">
        <v>1893</v>
      </c>
      <c r="B170" t="str">
        <f t="shared" si="7"/>
        <v>North Carolina,Gates County</v>
      </c>
      <c r="C170" s="16" t="s">
        <v>49</v>
      </c>
      <c r="D170" s="12" t="s">
        <v>1336</v>
      </c>
      <c r="E170" s="17" t="s">
        <v>2084</v>
      </c>
      <c r="F170" s="22">
        <v>6</v>
      </c>
      <c r="G170" s="23">
        <v>6</v>
      </c>
      <c r="H170" s="35">
        <v>8</v>
      </c>
      <c r="I170" s="25">
        <v>4</v>
      </c>
      <c r="J170" s="30">
        <v>2</v>
      </c>
      <c r="K170" s="32">
        <v>7</v>
      </c>
      <c r="L170" s="16">
        <f t="shared" si="6"/>
        <v>33</v>
      </c>
      <c r="N170" s="2" t="str">
        <f t="shared" si="8"/>
        <v/>
      </c>
      <c r="O170" s="2">
        <v>169</v>
      </c>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t="s">
        <v>1726</v>
      </c>
      <c r="BH170" s="2"/>
      <c r="BI170" s="2"/>
      <c r="BJ170" s="2"/>
      <c r="BK170" s="2"/>
      <c r="BL170" s="2"/>
      <c r="BM170" s="2"/>
      <c r="BN170" s="2"/>
      <c r="BO170" s="2"/>
      <c r="BP170" s="2">
        <v>170</v>
      </c>
    </row>
    <row r="171" spans="1:68" x14ac:dyDescent="0.25">
      <c r="A171">
        <v>1921</v>
      </c>
      <c r="B171" t="str">
        <f t="shared" si="7"/>
        <v>North Carolina,New Hanover County</v>
      </c>
      <c r="C171" s="16" t="s">
        <v>49</v>
      </c>
      <c r="D171" s="12" t="s">
        <v>1352</v>
      </c>
      <c r="E171" s="17" t="s">
        <v>2119</v>
      </c>
      <c r="F171" s="34">
        <v>4</v>
      </c>
      <c r="G171" s="51">
        <v>9</v>
      </c>
      <c r="H171" s="24">
        <v>5</v>
      </c>
      <c r="I171" s="25">
        <v>4</v>
      </c>
      <c r="J171" s="17">
        <v>1</v>
      </c>
      <c r="K171" s="32">
        <v>7</v>
      </c>
      <c r="L171" s="16">
        <f t="shared" si="6"/>
        <v>30</v>
      </c>
      <c r="N171" s="2" t="str">
        <f t="shared" si="8"/>
        <v/>
      </c>
      <c r="O171" s="2">
        <v>170</v>
      </c>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t="s">
        <v>155</v>
      </c>
      <c r="BH171" s="2"/>
      <c r="BI171" s="2"/>
      <c r="BJ171" s="2"/>
      <c r="BK171" s="2"/>
      <c r="BL171" s="2"/>
      <c r="BM171" s="2"/>
      <c r="BN171" s="2"/>
      <c r="BO171" s="2"/>
      <c r="BP171" s="2">
        <v>171</v>
      </c>
    </row>
    <row r="172" spans="1:68" x14ac:dyDescent="0.25">
      <c r="A172">
        <v>1926</v>
      </c>
      <c r="B172" t="str">
        <f t="shared" si="7"/>
        <v>North Carolina,Pasquotank County</v>
      </c>
      <c r="C172" s="16" t="s">
        <v>49</v>
      </c>
      <c r="D172" s="12" t="s">
        <v>1356</v>
      </c>
      <c r="E172" s="17" t="s">
        <v>2097</v>
      </c>
      <c r="F172" s="34">
        <v>4</v>
      </c>
      <c r="G172" s="39">
        <v>7</v>
      </c>
      <c r="H172" s="29">
        <v>7</v>
      </c>
      <c r="I172" s="25">
        <v>4</v>
      </c>
      <c r="J172" s="30">
        <v>2</v>
      </c>
      <c r="K172" s="32">
        <v>7</v>
      </c>
      <c r="L172" s="16">
        <f t="shared" si="6"/>
        <v>31</v>
      </c>
      <c r="N172" s="2" t="str">
        <f t="shared" si="8"/>
        <v/>
      </c>
      <c r="O172" s="2">
        <v>171</v>
      </c>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t="s">
        <v>1350</v>
      </c>
      <c r="BH172" s="2"/>
      <c r="BI172" s="2"/>
      <c r="BJ172" s="2"/>
      <c r="BK172" s="2"/>
      <c r="BL172" s="2"/>
      <c r="BM172" s="2"/>
      <c r="BN172" s="2"/>
      <c r="BO172" s="2"/>
      <c r="BP172" s="2">
        <v>172</v>
      </c>
    </row>
    <row r="173" spans="1:68" x14ac:dyDescent="0.25">
      <c r="A173">
        <v>2300</v>
      </c>
      <c r="B173" t="str">
        <f t="shared" si="7"/>
        <v>South Carolina ,Dorchester County</v>
      </c>
      <c r="C173" s="16" t="s">
        <v>5068</v>
      </c>
      <c r="D173" s="12" t="s">
        <v>931</v>
      </c>
      <c r="E173" s="17" t="s">
        <v>2098</v>
      </c>
      <c r="F173" s="22">
        <v>6</v>
      </c>
      <c r="G173" s="19">
        <v>4</v>
      </c>
      <c r="H173" s="20">
        <v>8</v>
      </c>
      <c r="I173" s="40">
        <v>3</v>
      </c>
      <c r="J173" s="50">
        <v>3</v>
      </c>
      <c r="K173" s="32">
        <v>7</v>
      </c>
      <c r="L173" s="16">
        <f t="shared" si="6"/>
        <v>31</v>
      </c>
      <c r="N173" s="2" t="str">
        <f t="shared" si="8"/>
        <v/>
      </c>
      <c r="O173" s="2">
        <v>172</v>
      </c>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t="s">
        <v>761</v>
      </c>
      <c r="BH173" s="2"/>
      <c r="BI173" s="2"/>
      <c r="BJ173" s="2"/>
      <c r="BK173" s="2"/>
      <c r="BL173" s="2"/>
      <c r="BM173" s="2"/>
      <c r="BN173" s="2"/>
      <c r="BO173" s="2"/>
      <c r="BP173" s="2">
        <v>173</v>
      </c>
    </row>
    <row r="174" spans="1:68" x14ac:dyDescent="0.25">
      <c r="A174">
        <v>2307</v>
      </c>
      <c r="B174" t="str">
        <f t="shared" si="7"/>
        <v>South Carolina ,Hampton County</v>
      </c>
      <c r="C174" s="16" t="s">
        <v>5068</v>
      </c>
      <c r="D174" s="12" t="s">
        <v>1550</v>
      </c>
      <c r="E174" s="17" t="s">
        <v>2085</v>
      </c>
      <c r="F174" s="18">
        <v>7</v>
      </c>
      <c r="G174" s="19">
        <v>4</v>
      </c>
      <c r="H174" s="20">
        <v>8</v>
      </c>
      <c r="I174" s="40">
        <v>3</v>
      </c>
      <c r="J174" s="50">
        <v>3</v>
      </c>
      <c r="K174" s="32">
        <v>7</v>
      </c>
      <c r="L174" s="16">
        <f t="shared" si="6"/>
        <v>32</v>
      </c>
      <c r="N174" s="2" t="str">
        <f t="shared" si="8"/>
        <v/>
      </c>
      <c r="O174" s="2">
        <v>173</v>
      </c>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t="s">
        <v>1727</v>
      </c>
      <c r="BH174" s="2"/>
      <c r="BI174" s="2"/>
      <c r="BJ174" s="2"/>
      <c r="BK174" s="2"/>
      <c r="BL174" s="2"/>
      <c r="BM174" s="2"/>
      <c r="BN174" s="2"/>
      <c r="BO174" s="2"/>
      <c r="BP174" s="2">
        <v>174</v>
      </c>
    </row>
    <row r="175" spans="1:68" x14ac:dyDescent="0.25">
      <c r="A175">
        <v>2327</v>
      </c>
      <c r="B175" t="str">
        <f t="shared" si="7"/>
        <v>South Carolina ,Williamsburg County</v>
      </c>
      <c r="C175" s="16" t="s">
        <v>5068</v>
      </c>
      <c r="D175" s="12" t="s">
        <v>1560</v>
      </c>
      <c r="E175" s="17" t="s">
        <v>2120</v>
      </c>
      <c r="F175" s="34">
        <v>4</v>
      </c>
      <c r="G175" s="27">
        <v>2</v>
      </c>
      <c r="H175" s="20">
        <v>8</v>
      </c>
      <c r="I175" s="40">
        <v>3</v>
      </c>
      <c r="J175" s="50">
        <v>3</v>
      </c>
      <c r="K175" s="32">
        <v>7</v>
      </c>
      <c r="L175" s="16">
        <f t="shared" si="6"/>
        <v>27</v>
      </c>
      <c r="N175" s="2" t="str">
        <f t="shared" si="8"/>
        <v/>
      </c>
      <c r="O175" s="2">
        <v>174</v>
      </c>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t="s">
        <v>1728</v>
      </c>
      <c r="BH175" s="2"/>
      <c r="BI175" s="2"/>
      <c r="BJ175" s="2"/>
      <c r="BK175" s="2"/>
      <c r="BL175" s="2"/>
      <c r="BM175" s="2"/>
      <c r="BN175" s="2"/>
      <c r="BO175" s="2"/>
      <c r="BP175" s="2">
        <v>175</v>
      </c>
    </row>
    <row r="176" spans="1:68" x14ac:dyDescent="0.25">
      <c r="A176">
        <v>2502</v>
      </c>
      <c r="B176" t="str">
        <f t="shared" si="7"/>
        <v>Texas,Bee County</v>
      </c>
      <c r="C176" s="16" t="s">
        <v>59</v>
      </c>
      <c r="D176" s="12" t="s">
        <v>1634</v>
      </c>
      <c r="E176" s="17" t="s">
        <v>2099</v>
      </c>
      <c r="F176" s="48">
        <v>9</v>
      </c>
      <c r="G176" s="19">
        <v>4</v>
      </c>
      <c r="H176" s="38">
        <v>9</v>
      </c>
      <c r="I176" s="17">
        <v>1</v>
      </c>
      <c r="J176" s="17">
        <v>1</v>
      </c>
      <c r="K176" s="32">
        <v>7</v>
      </c>
      <c r="L176" s="16">
        <f t="shared" si="6"/>
        <v>31</v>
      </c>
      <c r="N176" s="2" t="str">
        <f t="shared" si="8"/>
        <v/>
      </c>
      <c r="O176" s="2">
        <v>175</v>
      </c>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t="s">
        <v>1729</v>
      </c>
      <c r="BH176" s="2"/>
      <c r="BI176" s="2"/>
      <c r="BJ176" s="2"/>
      <c r="BK176" s="2"/>
      <c r="BL176" s="2"/>
      <c r="BM176" s="2"/>
      <c r="BN176" s="2"/>
      <c r="BO176" s="2"/>
      <c r="BP176" s="2">
        <v>176</v>
      </c>
    </row>
    <row r="177" spans="1:68" x14ac:dyDescent="0.25">
      <c r="A177">
        <v>2509</v>
      </c>
      <c r="B177" t="str">
        <f t="shared" si="7"/>
        <v>Texas,Brazoria County</v>
      </c>
      <c r="C177" s="16" t="s">
        <v>59</v>
      </c>
      <c r="D177" s="12" t="s">
        <v>1640</v>
      </c>
      <c r="E177" s="17" t="s">
        <v>2100</v>
      </c>
      <c r="F177" s="34">
        <v>4</v>
      </c>
      <c r="G177" s="19">
        <v>4</v>
      </c>
      <c r="H177" s="52">
        <v>10</v>
      </c>
      <c r="I177" s="25">
        <v>4</v>
      </c>
      <c r="J177" s="17">
        <v>1</v>
      </c>
      <c r="K177" s="32">
        <v>7</v>
      </c>
      <c r="L177" s="16">
        <f t="shared" si="6"/>
        <v>30</v>
      </c>
      <c r="N177" s="2" t="str">
        <f t="shared" si="8"/>
        <v/>
      </c>
      <c r="O177" s="2">
        <v>176</v>
      </c>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t="s">
        <v>250</v>
      </c>
      <c r="BH177" s="2"/>
      <c r="BI177" s="2"/>
      <c r="BJ177" s="2"/>
      <c r="BK177" s="2"/>
      <c r="BL177" s="2"/>
      <c r="BM177" s="2"/>
      <c r="BN177" s="2"/>
      <c r="BO177" s="2"/>
      <c r="BP177" s="2">
        <v>177</v>
      </c>
    </row>
    <row r="178" spans="1:68" x14ac:dyDescent="0.25">
      <c r="A178">
        <v>2513</v>
      </c>
      <c r="B178" t="str">
        <f t="shared" si="7"/>
        <v>Texas,Brooks County</v>
      </c>
      <c r="C178" s="16" t="s">
        <v>59</v>
      </c>
      <c r="D178" s="12" t="s">
        <v>452</v>
      </c>
      <c r="E178" s="17" t="s">
        <v>2137</v>
      </c>
      <c r="F178" s="44">
        <v>10</v>
      </c>
      <c r="G178" s="37">
        <v>5</v>
      </c>
      <c r="H178" s="17">
        <v>1</v>
      </c>
      <c r="I178" s="17">
        <v>1</v>
      </c>
      <c r="J178" s="17">
        <v>1</v>
      </c>
      <c r="K178" s="32">
        <v>7</v>
      </c>
      <c r="L178" s="16">
        <f t="shared" si="6"/>
        <v>25</v>
      </c>
      <c r="N178" s="2" t="str">
        <f t="shared" si="8"/>
        <v/>
      </c>
      <c r="O178" s="2">
        <v>177</v>
      </c>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t="s">
        <v>1730</v>
      </c>
      <c r="BH178" s="2"/>
      <c r="BI178" s="2"/>
      <c r="BJ178" s="2"/>
      <c r="BK178" s="2"/>
      <c r="BL178" s="2"/>
      <c r="BM178" s="2"/>
      <c r="BN178" s="2"/>
      <c r="BO178" s="2"/>
      <c r="BP178" s="2">
        <v>178</v>
      </c>
    </row>
    <row r="179" spans="1:68" x14ac:dyDescent="0.25">
      <c r="A179">
        <v>2518</v>
      </c>
      <c r="B179" t="str">
        <f t="shared" si="7"/>
        <v>Texas,Calhoun County</v>
      </c>
      <c r="C179" s="16" t="s">
        <v>59</v>
      </c>
      <c r="D179" s="12" t="s">
        <v>112</v>
      </c>
      <c r="E179" s="17" t="s">
        <v>2121</v>
      </c>
      <c r="F179" s="34">
        <v>4</v>
      </c>
      <c r="G179" s="19">
        <v>4</v>
      </c>
      <c r="H179" s="20">
        <v>8</v>
      </c>
      <c r="I179" s="25">
        <v>4</v>
      </c>
      <c r="J179" s="17">
        <v>1</v>
      </c>
      <c r="K179" s="32">
        <v>7</v>
      </c>
      <c r="L179" s="16">
        <f t="shared" si="6"/>
        <v>28</v>
      </c>
      <c r="N179" s="2" t="str">
        <f t="shared" si="8"/>
        <v/>
      </c>
      <c r="O179" s="2">
        <v>178</v>
      </c>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t="s">
        <v>1731</v>
      </c>
      <c r="BH179" s="2"/>
      <c r="BI179" s="2"/>
      <c r="BJ179" s="2"/>
      <c r="BK179" s="2"/>
      <c r="BL179" s="2"/>
      <c r="BM179" s="2"/>
      <c r="BN179" s="2"/>
      <c r="BO179" s="2"/>
      <c r="BP179" s="2">
        <v>179</v>
      </c>
    </row>
    <row r="180" spans="1:68" x14ac:dyDescent="0.25">
      <c r="A180">
        <v>2520</v>
      </c>
      <c r="B180" t="str">
        <f t="shared" si="7"/>
        <v>Texas,Cameron County</v>
      </c>
      <c r="C180" s="16" t="s">
        <v>59</v>
      </c>
      <c r="D180" s="12" t="s">
        <v>1506</v>
      </c>
      <c r="E180" s="17" t="s">
        <v>2070</v>
      </c>
      <c r="F180" s="22">
        <v>6</v>
      </c>
      <c r="G180" s="65">
        <v>10</v>
      </c>
      <c r="H180" s="20">
        <v>8</v>
      </c>
      <c r="I180" s="25">
        <v>4</v>
      </c>
      <c r="J180" s="17">
        <v>1</v>
      </c>
      <c r="K180" s="32">
        <v>7</v>
      </c>
      <c r="L180" s="16">
        <f t="shared" si="6"/>
        <v>36</v>
      </c>
      <c r="N180" s="2" t="str">
        <f t="shared" si="8"/>
        <v/>
      </c>
      <c r="O180" s="2">
        <v>179</v>
      </c>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t="s">
        <v>1732</v>
      </c>
      <c r="BH180" s="2"/>
      <c r="BI180" s="2"/>
      <c r="BJ180" s="2"/>
      <c r="BK180" s="2"/>
      <c r="BL180" s="2"/>
      <c r="BM180" s="2"/>
      <c r="BN180" s="2"/>
      <c r="BO180" s="2"/>
      <c r="BP180" s="2">
        <v>180</v>
      </c>
    </row>
    <row r="181" spans="1:68" x14ac:dyDescent="0.25">
      <c r="A181">
        <v>2568</v>
      </c>
      <c r="B181" t="str">
        <f t="shared" si="7"/>
        <v>Texas,Fort Bend County</v>
      </c>
      <c r="C181" s="16" t="s">
        <v>59</v>
      </c>
      <c r="D181" s="12" t="s">
        <v>1678</v>
      </c>
      <c r="E181" s="17" t="s">
        <v>2108</v>
      </c>
      <c r="F181" s="48">
        <v>9</v>
      </c>
      <c r="G181" s="27">
        <v>2</v>
      </c>
      <c r="H181" s="38">
        <v>9</v>
      </c>
      <c r="I181" s="17">
        <v>1</v>
      </c>
      <c r="J181" s="17">
        <v>1</v>
      </c>
      <c r="K181" s="32">
        <v>7</v>
      </c>
      <c r="L181" s="16">
        <f t="shared" si="6"/>
        <v>29</v>
      </c>
      <c r="N181" s="2" t="str">
        <f t="shared" si="8"/>
        <v/>
      </c>
      <c r="O181" s="2">
        <v>180</v>
      </c>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t="s">
        <v>838</v>
      </c>
      <c r="BH181" s="2"/>
      <c r="BI181" s="2"/>
      <c r="BJ181" s="2"/>
      <c r="BK181" s="2"/>
      <c r="BL181" s="2"/>
      <c r="BM181" s="2"/>
      <c r="BN181" s="2"/>
      <c r="BO181" s="2"/>
      <c r="BP181" s="2">
        <v>181</v>
      </c>
    </row>
    <row r="182" spans="1:68" x14ac:dyDescent="0.25">
      <c r="A182">
        <v>2597</v>
      </c>
      <c r="B182" t="str">
        <f t="shared" si="7"/>
        <v>Texas,Hidalgo County</v>
      </c>
      <c r="C182" s="16" t="s">
        <v>59</v>
      </c>
      <c r="D182" s="12" t="s">
        <v>1266</v>
      </c>
      <c r="E182" s="17" t="s">
        <v>2086</v>
      </c>
      <c r="F182" s="44">
        <v>10</v>
      </c>
      <c r="G182" s="37">
        <v>5</v>
      </c>
      <c r="H182" s="20">
        <v>8</v>
      </c>
      <c r="I182" s="17">
        <v>1</v>
      </c>
      <c r="J182" s="17">
        <v>1</v>
      </c>
      <c r="K182" s="32">
        <v>7</v>
      </c>
      <c r="L182" s="16">
        <f t="shared" si="6"/>
        <v>32</v>
      </c>
      <c r="N182" s="2" t="str">
        <f t="shared" si="8"/>
        <v/>
      </c>
      <c r="O182" s="2">
        <v>181</v>
      </c>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t="s">
        <v>299</v>
      </c>
      <c r="BH182" s="2"/>
      <c r="BI182" s="2"/>
      <c r="BJ182" s="2"/>
      <c r="BK182" s="2"/>
      <c r="BL182" s="2"/>
      <c r="BM182" s="2"/>
      <c r="BN182" s="2"/>
      <c r="BO182" s="2"/>
      <c r="BP182" s="2">
        <v>182</v>
      </c>
    </row>
    <row r="183" spans="1:68" x14ac:dyDescent="0.25">
      <c r="A183">
        <v>2609</v>
      </c>
      <c r="B183" t="str">
        <f t="shared" si="7"/>
        <v>Texas,Jackson County</v>
      </c>
      <c r="C183" s="16" t="s">
        <v>59</v>
      </c>
      <c r="D183" s="12" t="s">
        <v>140</v>
      </c>
      <c r="E183" s="17" t="s">
        <v>2125</v>
      </c>
      <c r="F183" s="18">
        <v>7</v>
      </c>
      <c r="G183" s="27">
        <v>2</v>
      </c>
      <c r="H183" s="29">
        <v>7</v>
      </c>
      <c r="I183" s="25">
        <v>4</v>
      </c>
      <c r="J183" s="17">
        <v>1</v>
      </c>
      <c r="K183" s="32">
        <v>7</v>
      </c>
      <c r="L183" s="16">
        <f t="shared" si="6"/>
        <v>28</v>
      </c>
      <c r="N183" s="2" t="str">
        <f t="shared" si="8"/>
        <v/>
      </c>
      <c r="O183" s="2">
        <v>182</v>
      </c>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t="s">
        <v>1733</v>
      </c>
      <c r="BH183" s="2"/>
      <c r="BI183" s="2"/>
      <c r="BJ183" s="2"/>
      <c r="BK183" s="2"/>
      <c r="BL183" s="2"/>
      <c r="BM183" s="2"/>
      <c r="BN183" s="2"/>
      <c r="BO183" s="2"/>
      <c r="BP183" s="2">
        <v>183</v>
      </c>
    </row>
    <row r="184" spans="1:68" x14ac:dyDescent="0.25">
      <c r="A184">
        <v>2610</v>
      </c>
      <c r="B184" t="str">
        <f t="shared" si="7"/>
        <v>Texas,Jasper County</v>
      </c>
      <c r="C184" s="16" t="s">
        <v>59</v>
      </c>
      <c r="D184" s="12" t="s">
        <v>499</v>
      </c>
      <c r="E184" s="17" t="s">
        <v>2087</v>
      </c>
      <c r="F184" s="18">
        <v>7</v>
      </c>
      <c r="G184" s="37">
        <v>5</v>
      </c>
      <c r="H184" s="52">
        <v>10</v>
      </c>
      <c r="I184" s="17">
        <v>1</v>
      </c>
      <c r="J184" s="17">
        <v>1</v>
      </c>
      <c r="K184" s="32">
        <v>7</v>
      </c>
      <c r="L184" s="16">
        <f t="shared" si="6"/>
        <v>31</v>
      </c>
      <c r="N184" s="2" t="str">
        <f t="shared" si="8"/>
        <v/>
      </c>
      <c r="O184" s="2">
        <v>183</v>
      </c>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t="s">
        <v>1095</v>
      </c>
      <c r="BH184" s="2"/>
      <c r="BI184" s="2"/>
      <c r="BJ184" s="2"/>
      <c r="BK184" s="2"/>
      <c r="BL184" s="2"/>
      <c r="BM184" s="2"/>
      <c r="BN184" s="2"/>
      <c r="BO184" s="2"/>
      <c r="BP184" s="2">
        <v>184</v>
      </c>
    </row>
    <row r="185" spans="1:68" x14ac:dyDescent="0.25">
      <c r="A185">
        <v>2626</v>
      </c>
      <c r="B185" t="str">
        <f t="shared" si="7"/>
        <v>Texas,Kleberg County</v>
      </c>
      <c r="C185" s="16" t="s">
        <v>59</v>
      </c>
      <c r="D185" s="12" t="s">
        <v>1709</v>
      </c>
      <c r="E185" s="17" t="s">
        <v>2075</v>
      </c>
      <c r="F185" s="48">
        <v>9</v>
      </c>
      <c r="G185" s="19">
        <v>4</v>
      </c>
      <c r="H185" s="52">
        <v>10</v>
      </c>
      <c r="I185" s="25">
        <v>4</v>
      </c>
      <c r="J185" s="17">
        <v>1</v>
      </c>
      <c r="K185" s="32">
        <v>7</v>
      </c>
      <c r="L185" s="16">
        <f t="shared" si="6"/>
        <v>35</v>
      </c>
      <c r="N185" s="2" t="str">
        <f t="shared" si="8"/>
        <v/>
      </c>
      <c r="O185" s="2">
        <v>184</v>
      </c>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t="s">
        <v>1734</v>
      </c>
      <c r="BH185" s="2"/>
      <c r="BI185" s="2"/>
      <c r="BJ185" s="2"/>
      <c r="BK185" s="2"/>
      <c r="BL185" s="2"/>
      <c r="BM185" s="2"/>
      <c r="BN185" s="2"/>
      <c r="BO185" s="2"/>
      <c r="BP185" s="2">
        <v>185</v>
      </c>
    </row>
    <row r="186" spans="1:68" x14ac:dyDescent="0.25">
      <c r="A186">
        <v>2638</v>
      </c>
      <c r="B186" t="str">
        <f t="shared" si="7"/>
        <v>Texas,Live Oak County</v>
      </c>
      <c r="C186" s="16" t="s">
        <v>59</v>
      </c>
      <c r="D186" s="12" t="s">
        <v>1715</v>
      </c>
      <c r="E186" s="17" t="s">
        <v>2088</v>
      </c>
      <c r="F186" s="48">
        <v>9</v>
      </c>
      <c r="G186" s="19">
        <v>4</v>
      </c>
      <c r="H186" s="52">
        <v>10</v>
      </c>
      <c r="I186" s="17">
        <v>1</v>
      </c>
      <c r="J186" s="17">
        <v>1</v>
      </c>
      <c r="K186" s="32">
        <v>7</v>
      </c>
      <c r="L186" s="16">
        <f t="shared" si="6"/>
        <v>32</v>
      </c>
      <c r="N186" s="2" t="str">
        <f t="shared" si="8"/>
        <v/>
      </c>
      <c r="O186" s="2">
        <v>185</v>
      </c>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t="s">
        <v>1735</v>
      </c>
      <c r="BH186" s="2"/>
      <c r="BI186" s="2"/>
      <c r="BJ186" s="2"/>
      <c r="BK186" s="2"/>
      <c r="BL186" s="2"/>
      <c r="BM186" s="2"/>
      <c r="BN186" s="2"/>
      <c r="BO186" s="2"/>
      <c r="BP186" s="2">
        <v>186</v>
      </c>
    </row>
    <row r="187" spans="1:68" x14ac:dyDescent="0.25">
      <c r="A187">
        <v>2667</v>
      </c>
      <c r="B187" t="str">
        <f t="shared" si="7"/>
        <v>Texas,Nueces County</v>
      </c>
      <c r="C187" s="16" t="s">
        <v>59</v>
      </c>
      <c r="D187" s="12" t="s">
        <v>1731</v>
      </c>
      <c r="E187" s="17" t="s">
        <v>2081</v>
      </c>
      <c r="F187" s="48">
        <v>9</v>
      </c>
      <c r="G187" s="37">
        <v>5</v>
      </c>
      <c r="H187" s="20">
        <v>8</v>
      </c>
      <c r="I187" s="25">
        <v>4</v>
      </c>
      <c r="J187" s="17">
        <v>1</v>
      </c>
      <c r="K187" s="32">
        <v>7</v>
      </c>
      <c r="L187" s="16">
        <f t="shared" si="6"/>
        <v>34</v>
      </c>
      <c r="N187" s="2" t="str">
        <f t="shared" si="8"/>
        <v/>
      </c>
      <c r="O187" s="2">
        <v>186</v>
      </c>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t="s">
        <v>1736</v>
      </c>
      <c r="BH187" s="2"/>
      <c r="BI187" s="2"/>
      <c r="BJ187" s="2"/>
      <c r="BK187" s="2"/>
      <c r="BL187" s="2"/>
      <c r="BM187" s="2"/>
      <c r="BN187" s="2"/>
      <c r="BO187" s="2"/>
      <c r="BP187" s="2">
        <v>187</v>
      </c>
    </row>
    <row r="188" spans="1:68" x14ac:dyDescent="0.25">
      <c r="A188">
        <v>2685</v>
      </c>
      <c r="B188" t="str">
        <f t="shared" si="7"/>
        <v>Texas,Refugio County</v>
      </c>
      <c r="C188" s="16" t="s">
        <v>59</v>
      </c>
      <c r="D188" s="12" t="s">
        <v>1744</v>
      </c>
      <c r="E188" s="17" t="s">
        <v>2076</v>
      </c>
      <c r="F188" s="48">
        <v>9</v>
      </c>
      <c r="G188" s="19">
        <v>4</v>
      </c>
      <c r="H188" s="52">
        <v>10</v>
      </c>
      <c r="I188" s="25">
        <v>4</v>
      </c>
      <c r="J188" s="17">
        <v>1</v>
      </c>
      <c r="K188" s="32">
        <v>7</v>
      </c>
      <c r="L188" s="16">
        <f t="shared" si="6"/>
        <v>35</v>
      </c>
      <c r="N188" s="2" t="str">
        <f t="shared" si="8"/>
        <v/>
      </c>
      <c r="O188" s="2">
        <v>187</v>
      </c>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t="s">
        <v>254</v>
      </c>
      <c r="BH188" s="2"/>
      <c r="BI188" s="2"/>
      <c r="BJ188" s="2"/>
      <c r="BK188" s="2"/>
      <c r="BL188" s="2"/>
      <c r="BM188" s="2"/>
      <c r="BN188" s="2"/>
      <c r="BO188" s="2"/>
      <c r="BP188" s="2">
        <v>188</v>
      </c>
    </row>
    <row r="189" spans="1:68" x14ac:dyDescent="0.25">
      <c r="A189">
        <v>2691</v>
      </c>
      <c r="B189" t="str">
        <f t="shared" si="7"/>
        <v>Texas,Sabine County</v>
      </c>
      <c r="C189" s="16" t="s">
        <v>59</v>
      </c>
      <c r="D189" s="12" t="s">
        <v>1748</v>
      </c>
      <c r="E189" s="17" t="s">
        <v>2138</v>
      </c>
      <c r="F189" s="18">
        <v>7</v>
      </c>
      <c r="G189" s="27">
        <v>2</v>
      </c>
      <c r="H189" s="17">
        <v>1</v>
      </c>
      <c r="I189" s="17">
        <v>1</v>
      </c>
      <c r="J189" s="17">
        <v>1</v>
      </c>
      <c r="K189" s="32">
        <v>7</v>
      </c>
      <c r="L189" s="16">
        <f t="shared" si="6"/>
        <v>19</v>
      </c>
      <c r="N189" s="2" t="str">
        <f t="shared" si="8"/>
        <v/>
      </c>
      <c r="O189" s="2">
        <v>188</v>
      </c>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t="s">
        <v>1526</v>
      </c>
      <c r="BH189" s="2"/>
      <c r="BI189" s="2"/>
      <c r="BJ189" s="2"/>
      <c r="BK189" s="2"/>
      <c r="BL189" s="2"/>
      <c r="BM189" s="2"/>
      <c r="BN189" s="2"/>
      <c r="BO189" s="2"/>
      <c r="BP189" s="2">
        <v>189</v>
      </c>
    </row>
    <row r="190" spans="1:68" x14ac:dyDescent="0.25">
      <c r="A190">
        <v>2694</v>
      </c>
      <c r="B190" t="str">
        <f t="shared" si="7"/>
        <v>Texas,San Patricio County</v>
      </c>
      <c r="C190" s="16" t="s">
        <v>59</v>
      </c>
      <c r="D190" s="12" t="s">
        <v>1751</v>
      </c>
      <c r="E190" s="17" t="s">
        <v>2089</v>
      </c>
      <c r="F190" s="48">
        <v>9</v>
      </c>
      <c r="G190" s="19">
        <v>4</v>
      </c>
      <c r="H190" s="20">
        <v>8</v>
      </c>
      <c r="I190" s="25">
        <v>4</v>
      </c>
      <c r="J190" s="17">
        <v>1</v>
      </c>
      <c r="K190" s="32">
        <v>7</v>
      </c>
      <c r="L190" s="16">
        <f t="shared" si="6"/>
        <v>33</v>
      </c>
      <c r="N190" s="2" t="str">
        <f t="shared" si="8"/>
        <v/>
      </c>
      <c r="O190" s="2">
        <v>189</v>
      </c>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t="s">
        <v>1737</v>
      </c>
      <c r="BH190" s="2"/>
      <c r="BI190" s="2"/>
      <c r="BJ190" s="2"/>
      <c r="BK190" s="2"/>
      <c r="BL190" s="2"/>
      <c r="BM190" s="2"/>
      <c r="BN190" s="2"/>
      <c r="BO190" s="2"/>
      <c r="BP190" s="2">
        <v>190</v>
      </c>
    </row>
    <row r="191" spans="1:68" x14ac:dyDescent="0.25">
      <c r="A191">
        <v>2726</v>
      </c>
      <c r="B191" t="str">
        <f t="shared" si="7"/>
        <v>Texas,Waller County</v>
      </c>
      <c r="C191" s="16" t="s">
        <v>59</v>
      </c>
      <c r="D191" s="12" t="s">
        <v>1775</v>
      </c>
      <c r="E191" s="17" t="s">
        <v>2090</v>
      </c>
      <c r="F191" s="48">
        <v>9</v>
      </c>
      <c r="G191" s="19">
        <v>4</v>
      </c>
      <c r="H191" s="52">
        <v>10</v>
      </c>
      <c r="I191" s="17">
        <v>1</v>
      </c>
      <c r="J191" s="17">
        <v>1</v>
      </c>
      <c r="K191" s="32">
        <v>7</v>
      </c>
      <c r="L191" s="16">
        <f t="shared" si="6"/>
        <v>32</v>
      </c>
      <c r="N191" s="2" t="str">
        <f t="shared" si="8"/>
        <v/>
      </c>
      <c r="O191" s="2">
        <v>190</v>
      </c>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t="s">
        <v>1738</v>
      </c>
      <c r="BH191" s="2"/>
      <c r="BI191" s="2"/>
      <c r="BJ191" s="2"/>
      <c r="BK191" s="2"/>
      <c r="BL191" s="2"/>
      <c r="BM191" s="2"/>
      <c r="BN191" s="2"/>
      <c r="BO191" s="2"/>
      <c r="BP191" s="2">
        <v>191</v>
      </c>
    </row>
    <row r="192" spans="1:68" x14ac:dyDescent="0.25">
      <c r="A192">
        <v>2734</v>
      </c>
      <c r="B192" t="str">
        <f t="shared" si="7"/>
        <v>Texas,Willacy County</v>
      </c>
      <c r="C192" s="16" t="s">
        <v>59</v>
      </c>
      <c r="D192" s="12" t="s">
        <v>1779</v>
      </c>
      <c r="E192" s="17" t="s">
        <v>2071</v>
      </c>
      <c r="F192" s="44">
        <v>10</v>
      </c>
      <c r="G192" s="19">
        <v>4</v>
      </c>
      <c r="H192" s="52">
        <v>10</v>
      </c>
      <c r="I192" s="25">
        <v>4</v>
      </c>
      <c r="J192" s="17">
        <v>1</v>
      </c>
      <c r="K192" s="32">
        <v>7</v>
      </c>
      <c r="L192" s="16">
        <f t="shared" si="6"/>
        <v>36</v>
      </c>
      <c r="N192" s="2" t="str">
        <f t="shared" si="8"/>
        <v/>
      </c>
      <c r="O192" s="2">
        <v>191</v>
      </c>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t="s">
        <v>1739</v>
      </c>
      <c r="BH192" s="2"/>
      <c r="BI192" s="2"/>
      <c r="BJ192" s="2"/>
      <c r="BK192" s="2"/>
      <c r="BL192" s="2"/>
      <c r="BM192" s="2"/>
      <c r="BN192" s="2"/>
      <c r="BO192" s="2"/>
      <c r="BP192" s="2">
        <v>192</v>
      </c>
    </row>
    <row r="193" spans="1:68" x14ac:dyDescent="0.25">
      <c r="A193">
        <v>1</v>
      </c>
      <c r="B193" t="str">
        <f t="shared" si="7"/>
        <v>Alabama,Autauga County</v>
      </c>
      <c r="C193" s="16" t="s">
        <v>13</v>
      </c>
      <c r="D193" s="12" t="s">
        <v>105</v>
      </c>
      <c r="E193" s="17" t="s">
        <v>2155</v>
      </c>
      <c r="F193" s="18">
        <v>7</v>
      </c>
      <c r="G193" s="19">
        <v>4</v>
      </c>
      <c r="H193" s="20">
        <v>8</v>
      </c>
      <c r="I193" s="17">
        <v>1</v>
      </c>
      <c r="J193" s="17">
        <v>1</v>
      </c>
      <c r="K193" s="21">
        <v>6</v>
      </c>
      <c r="L193" s="16">
        <f t="shared" si="6"/>
        <v>27</v>
      </c>
      <c r="N193" s="2" t="str">
        <f t="shared" si="8"/>
        <v/>
      </c>
      <c r="O193" s="2">
        <v>192</v>
      </c>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t="s">
        <v>1740</v>
      </c>
      <c r="BH193" s="2"/>
      <c r="BI193" s="2"/>
      <c r="BJ193" s="2"/>
      <c r="BK193" s="2"/>
      <c r="BL193" s="2"/>
      <c r="BM193" s="2"/>
      <c r="BN193" s="2"/>
      <c r="BO193" s="2"/>
      <c r="BP193" s="2">
        <v>193</v>
      </c>
    </row>
    <row r="194" spans="1:68" x14ac:dyDescent="0.25">
      <c r="A194">
        <v>5</v>
      </c>
      <c r="B194" t="str">
        <f t="shared" si="7"/>
        <v>Alabama,Blount County</v>
      </c>
      <c r="C194" s="16" t="s">
        <v>13</v>
      </c>
      <c r="D194" s="12" t="s">
        <v>109</v>
      </c>
      <c r="E194" s="17" t="s">
        <v>2251</v>
      </c>
      <c r="F194" s="22">
        <v>6</v>
      </c>
      <c r="G194" s="27">
        <v>2</v>
      </c>
      <c r="H194" s="29">
        <v>7</v>
      </c>
      <c r="I194" s="17">
        <v>1</v>
      </c>
      <c r="J194" s="30">
        <v>2</v>
      </c>
      <c r="K194" s="31">
        <v>6</v>
      </c>
      <c r="L194" s="16">
        <f t="shared" ref="L194:L257" si="9">SUM(F194:K194)</f>
        <v>24</v>
      </c>
      <c r="N194" s="2" t="str">
        <f t="shared" si="8"/>
        <v/>
      </c>
      <c r="O194" s="2">
        <v>193</v>
      </c>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t="s">
        <v>1741</v>
      </c>
      <c r="BH194" s="2"/>
      <c r="BI194" s="2"/>
      <c r="BJ194" s="2"/>
      <c r="BK194" s="2"/>
      <c r="BL194" s="2"/>
      <c r="BM194" s="2"/>
      <c r="BN194" s="2"/>
      <c r="BO194" s="2"/>
      <c r="BP194" s="2">
        <v>194</v>
      </c>
    </row>
    <row r="195" spans="1:68" x14ac:dyDescent="0.25">
      <c r="A195">
        <v>6</v>
      </c>
      <c r="B195" t="str">
        <f t="shared" ref="B195:B258" si="10">C195&amp;","&amp;D195</f>
        <v>Alabama,Bullock County</v>
      </c>
      <c r="C195" s="16" t="s">
        <v>13</v>
      </c>
      <c r="D195" s="12" t="s">
        <v>110</v>
      </c>
      <c r="E195" s="17" t="s">
        <v>2241</v>
      </c>
      <c r="F195" s="22">
        <v>6</v>
      </c>
      <c r="G195" s="27">
        <v>2</v>
      </c>
      <c r="H195" s="20">
        <v>8</v>
      </c>
      <c r="I195" s="17">
        <v>1</v>
      </c>
      <c r="J195" s="17">
        <v>1</v>
      </c>
      <c r="K195" s="31">
        <v>6</v>
      </c>
      <c r="L195" s="16">
        <f t="shared" si="9"/>
        <v>24</v>
      </c>
      <c r="N195" s="2" t="str">
        <f t="shared" ref="N195:N258" si="11">IFERROR(HLOOKUP($N$2,$Q:$BO,$BP194,FALSE),"")</f>
        <v/>
      </c>
      <c r="O195" s="2">
        <v>194</v>
      </c>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t="s">
        <v>1742</v>
      </c>
      <c r="BH195" s="2"/>
      <c r="BI195" s="2"/>
      <c r="BJ195" s="2"/>
      <c r="BK195" s="2"/>
      <c r="BL195" s="2"/>
      <c r="BM195" s="2"/>
      <c r="BN195" s="2"/>
      <c r="BO195" s="2"/>
      <c r="BP195" s="2">
        <v>195</v>
      </c>
    </row>
    <row r="196" spans="1:68" x14ac:dyDescent="0.25">
      <c r="A196">
        <v>11</v>
      </c>
      <c r="B196" t="str">
        <f t="shared" si="10"/>
        <v>Alabama,Chilton County</v>
      </c>
      <c r="C196" s="16" t="s">
        <v>13</v>
      </c>
      <c r="D196" s="12" t="s">
        <v>115</v>
      </c>
      <c r="E196" s="17" t="s">
        <v>2242</v>
      </c>
      <c r="F196" s="22">
        <v>6</v>
      </c>
      <c r="G196" s="19">
        <v>4</v>
      </c>
      <c r="H196" s="35">
        <v>8</v>
      </c>
      <c r="I196" s="17">
        <v>1</v>
      </c>
      <c r="J196" s="17">
        <v>1</v>
      </c>
      <c r="K196" s="31">
        <v>6</v>
      </c>
      <c r="L196" s="16">
        <f t="shared" si="9"/>
        <v>26</v>
      </c>
      <c r="N196" s="2" t="str">
        <f t="shared" si="11"/>
        <v/>
      </c>
      <c r="O196" s="2">
        <v>195</v>
      </c>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t="s">
        <v>1743</v>
      </c>
      <c r="BH196" s="2"/>
      <c r="BI196" s="2"/>
      <c r="BJ196" s="2"/>
      <c r="BK196" s="2"/>
      <c r="BL196" s="2"/>
      <c r="BM196" s="2"/>
      <c r="BN196" s="2"/>
      <c r="BO196" s="2"/>
      <c r="BP196" s="2">
        <v>196</v>
      </c>
    </row>
    <row r="197" spans="1:68" x14ac:dyDescent="0.25">
      <c r="A197">
        <v>12</v>
      </c>
      <c r="B197" t="str">
        <f t="shared" si="10"/>
        <v>Alabama,Choctaw County</v>
      </c>
      <c r="C197" s="16" t="s">
        <v>13</v>
      </c>
      <c r="D197" s="12" t="s">
        <v>116</v>
      </c>
      <c r="E197" s="17" t="s">
        <v>2206</v>
      </c>
      <c r="F197" s="18">
        <v>7</v>
      </c>
      <c r="G197" s="37">
        <v>5</v>
      </c>
      <c r="H197" s="20">
        <v>8</v>
      </c>
      <c r="I197" s="17">
        <v>1</v>
      </c>
      <c r="J197" s="17">
        <v>1</v>
      </c>
      <c r="K197" s="31">
        <v>6</v>
      </c>
      <c r="L197" s="16">
        <f t="shared" si="9"/>
        <v>28</v>
      </c>
      <c r="N197" s="2" t="str">
        <f t="shared" si="11"/>
        <v/>
      </c>
      <c r="O197" s="2">
        <v>196</v>
      </c>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t="s">
        <v>1744</v>
      </c>
      <c r="BH197" s="2"/>
      <c r="BI197" s="2"/>
      <c r="BJ197" s="2"/>
      <c r="BK197" s="2"/>
      <c r="BL197" s="2"/>
      <c r="BM197" s="2"/>
      <c r="BN197" s="2"/>
      <c r="BO197" s="2"/>
      <c r="BP197" s="2">
        <v>197</v>
      </c>
    </row>
    <row r="198" spans="1:68" x14ac:dyDescent="0.25">
      <c r="A198">
        <v>16</v>
      </c>
      <c r="B198" t="str">
        <f t="shared" si="10"/>
        <v>Alabama,Coffee County</v>
      </c>
      <c r="C198" s="16" t="s">
        <v>13</v>
      </c>
      <c r="D198" s="12" t="s">
        <v>120</v>
      </c>
      <c r="E198" s="17" t="s">
        <v>2169</v>
      </c>
      <c r="F198" s="22">
        <v>6</v>
      </c>
      <c r="G198" s="27">
        <v>2</v>
      </c>
      <c r="H198" s="20">
        <v>8</v>
      </c>
      <c r="I198" s="17">
        <v>1</v>
      </c>
      <c r="J198" s="17">
        <v>1</v>
      </c>
      <c r="K198" s="21">
        <v>6</v>
      </c>
      <c r="L198" s="16">
        <f t="shared" si="9"/>
        <v>24</v>
      </c>
      <c r="N198" s="2" t="str">
        <f t="shared" si="11"/>
        <v/>
      </c>
      <c r="O198" s="2">
        <v>197</v>
      </c>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t="s">
        <v>1589</v>
      </c>
      <c r="BH198" s="2"/>
      <c r="BI198" s="2"/>
      <c r="BJ198" s="2"/>
      <c r="BK198" s="2"/>
      <c r="BL198" s="2"/>
      <c r="BM198" s="2"/>
      <c r="BN198" s="2"/>
      <c r="BO198" s="2"/>
      <c r="BP198" s="2">
        <v>198</v>
      </c>
    </row>
    <row r="199" spans="1:68" x14ac:dyDescent="0.25">
      <c r="A199">
        <v>19</v>
      </c>
      <c r="B199" t="str">
        <f t="shared" si="10"/>
        <v>Alabama,Coosa County</v>
      </c>
      <c r="C199" s="16" t="s">
        <v>13</v>
      </c>
      <c r="D199" s="12" t="s">
        <v>123</v>
      </c>
      <c r="E199" s="17" t="s">
        <v>2174</v>
      </c>
      <c r="F199" s="22">
        <v>6</v>
      </c>
      <c r="G199" s="17">
        <v>1</v>
      </c>
      <c r="H199" s="20">
        <v>8</v>
      </c>
      <c r="I199" s="17">
        <v>1</v>
      </c>
      <c r="J199" s="17">
        <v>1</v>
      </c>
      <c r="K199" s="21">
        <v>6</v>
      </c>
      <c r="L199" s="16">
        <f t="shared" si="9"/>
        <v>23</v>
      </c>
      <c r="N199" s="2" t="str">
        <f t="shared" si="11"/>
        <v/>
      </c>
      <c r="O199" s="2">
        <v>198</v>
      </c>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t="s">
        <v>842</v>
      </c>
      <c r="BH199" s="2"/>
      <c r="BI199" s="2"/>
      <c r="BJ199" s="2"/>
      <c r="BK199" s="2"/>
      <c r="BL199" s="2"/>
      <c r="BM199" s="2"/>
      <c r="BN199" s="2"/>
      <c r="BO199" s="2"/>
      <c r="BP199" s="2">
        <v>199</v>
      </c>
    </row>
    <row r="200" spans="1:68" x14ac:dyDescent="0.25">
      <c r="A200">
        <v>20</v>
      </c>
      <c r="B200" t="str">
        <f t="shared" si="10"/>
        <v>Alabama,Covington County</v>
      </c>
      <c r="C200" s="16" t="s">
        <v>13</v>
      </c>
      <c r="D200" s="12" t="s">
        <v>124</v>
      </c>
      <c r="E200" s="17" t="s">
        <v>2160</v>
      </c>
      <c r="F200" s="22">
        <v>6</v>
      </c>
      <c r="G200" s="19">
        <v>4</v>
      </c>
      <c r="H200" s="20">
        <v>8</v>
      </c>
      <c r="I200" s="17">
        <v>1</v>
      </c>
      <c r="J200" s="17">
        <v>1</v>
      </c>
      <c r="K200" s="21">
        <v>6</v>
      </c>
      <c r="L200" s="16">
        <f t="shared" si="9"/>
        <v>26</v>
      </c>
      <c r="N200" s="2" t="str">
        <f t="shared" si="11"/>
        <v/>
      </c>
      <c r="O200" s="2">
        <v>199</v>
      </c>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t="s">
        <v>1745</v>
      </c>
      <c r="BH200" s="2"/>
      <c r="BI200" s="2"/>
      <c r="BJ200" s="2"/>
      <c r="BK200" s="2"/>
      <c r="BL200" s="2"/>
      <c r="BM200" s="2"/>
      <c r="BN200" s="2"/>
      <c r="BO200" s="2"/>
      <c r="BP200" s="2">
        <v>200</v>
      </c>
    </row>
    <row r="201" spans="1:68" x14ac:dyDescent="0.25">
      <c r="A201">
        <v>21</v>
      </c>
      <c r="B201" t="str">
        <f t="shared" si="10"/>
        <v>Alabama,Crenshaw County</v>
      </c>
      <c r="C201" s="16" t="s">
        <v>13</v>
      </c>
      <c r="D201" s="12" t="s">
        <v>125</v>
      </c>
      <c r="E201" s="17" t="s">
        <v>2170</v>
      </c>
      <c r="F201" s="22">
        <v>6</v>
      </c>
      <c r="G201" s="27">
        <v>2</v>
      </c>
      <c r="H201" s="20">
        <v>8</v>
      </c>
      <c r="I201" s="17">
        <v>1</v>
      </c>
      <c r="J201" s="17">
        <v>1</v>
      </c>
      <c r="K201" s="21">
        <v>6</v>
      </c>
      <c r="L201" s="16">
        <f t="shared" si="9"/>
        <v>24</v>
      </c>
      <c r="N201" s="2" t="str">
        <f t="shared" si="11"/>
        <v/>
      </c>
      <c r="O201" s="2">
        <v>200</v>
      </c>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t="s">
        <v>1746</v>
      </c>
      <c r="BH201" s="2"/>
      <c r="BI201" s="2"/>
      <c r="BJ201" s="2"/>
      <c r="BK201" s="2"/>
      <c r="BL201" s="2"/>
      <c r="BM201" s="2"/>
      <c r="BN201" s="2"/>
      <c r="BO201" s="2"/>
      <c r="BP201" s="2">
        <v>201</v>
      </c>
    </row>
    <row r="202" spans="1:68" x14ac:dyDescent="0.25">
      <c r="A202">
        <v>24</v>
      </c>
      <c r="B202" t="str">
        <f t="shared" si="10"/>
        <v>Alabama,Dallas County</v>
      </c>
      <c r="C202" s="16" t="s">
        <v>13</v>
      </c>
      <c r="D202" s="12" t="s">
        <v>128</v>
      </c>
      <c r="E202" s="17" t="s">
        <v>2226</v>
      </c>
      <c r="F202" s="22">
        <v>6</v>
      </c>
      <c r="G202" s="19">
        <v>4</v>
      </c>
      <c r="H202" s="20">
        <v>8</v>
      </c>
      <c r="I202" s="17">
        <v>1</v>
      </c>
      <c r="J202" s="17">
        <v>1</v>
      </c>
      <c r="K202" s="31">
        <v>6</v>
      </c>
      <c r="L202" s="16">
        <f t="shared" si="9"/>
        <v>26</v>
      </c>
      <c r="N202" s="2" t="str">
        <f t="shared" si="11"/>
        <v/>
      </c>
      <c r="O202" s="2">
        <v>201</v>
      </c>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t="s">
        <v>1747</v>
      </c>
      <c r="BH202" s="2"/>
      <c r="BI202" s="2"/>
      <c r="BJ202" s="2"/>
      <c r="BK202" s="2"/>
      <c r="BL202" s="2"/>
      <c r="BM202" s="2"/>
      <c r="BN202" s="2"/>
      <c r="BO202" s="2"/>
      <c r="BP202" s="2">
        <v>202</v>
      </c>
    </row>
    <row r="203" spans="1:68" x14ac:dyDescent="0.25">
      <c r="A203">
        <v>26</v>
      </c>
      <c r="B203" t="str">
        <f t="shared" si="10"/>
        <v>Alabama,Elmore County</v>
      </c>
      <c r="C203" s="16" t="s">
        <v>13</v>
      </c>
      <c r="D203" s="12" t="s">
        <v>130</v>
      </c>
      <c r="E203" s="17" t="s">
        <v>2156</v>
      </c>
      <c r="F203" s="18">
        <v>7</v>
      </c>
      <c r="G203" s="19">
        <v>4</v>
      </c>
      <c r="H203" s="20">
        <v>8</v>
      </c>
      <c r="I203" s="17">
        <v>1</v>
      </c>
      <c r="J203" s="17">
        <v>1</v>
      </c>
      <c r="K203" s="21">
        <v>6</v>
      </c>
      <c r="L203" s="16">
        <f t="shared" si="9"/>
        <v>27</v>
      </c>
      <c r="N203" s="2" t="str">
        <f t="shared" si="11"/>
        <v/>
      </c>
      <c r="O203" s="2">
        <v>202</v>
      </c>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t="s">
        <v>1748</v>
      </c>
      <c r="BH203" s="2"/>
      <c r="BI203" s="2"/>
      <c r="BJ203" s="2"/>
      <c r="BK203" s="2"/>
      <c r="BL203" s="2"/>
      <c r="BM203" s="2"/>
      <c r="BN203" s="2"/>
      <c r="BO203" s="2"/>
      <c r="BP203" s="2">
        <v>203</v>
      </c>
    </row>
    <row r="204" spans="1:68" x14ac:dyDescent="0.25">
      <c r="A204">
        <v>33</v>
      </c>
      <c r="B204" t="str">
        <f t="shared" si="10"/>
        <v>Alabama,Hale County</v>
      </c>
      <c r="C204" s="16" t="s">
        <v>13</v>
      </c>
      <c r="D204" s="12" t="s">
        <v>137</v>
      </c>
      <c r="E204" s="17" t="s">
        <v>2227</v>
      </c>
      <c r="F204" s="22">
        <v>6</v>
      </c>
      <c r="G204" s="19">
        <v>4</v>
      </c>
      <c r="H204" s="20">
        <v>8</v>
      </c>
      <c r="I204" s="17">
        <v>1</v>
      </c>
      <c r="J204" s="17">
        <v>1</v>
      </c>
      <c r="K204" s="31">
        <v>6</v>
      </c>
      <c r="L204" s="16">
        <f t="shared" si="9"/>
        <v>26</v>
      </c>
      <c r="N204" s="2" t="str">
        <f t="shared" si="11"/>
        <v/>
      </c>
      <c r="O204" s="2">
        <v>203</v>
      </c>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t="s">
        <v>1749</v>
      </c>
      <c r="BH204" s="2"/>
      <c r="BI204" s="2"/>
      <c r="BJ204" s="2"/>
      <c r="BK204" s="2"/>
      <c r="BL204" s="2"/>
      <c r="BM204" s="2"/>
      <c r="BN204" s="2"/>
      <c r="BO204" s="2"/>
      <c r="BP204" s="2">
        <v>204</v>
      </c>
    </row>
    <row r="205" spans="1:68" x14ac:dyDescent="0.25">
      <c r="A205">
        <v>35</v>
      </c>
      <c r="B205" t="str">
        <f t="shared" si="10"/>
        <v>Alabama,Houston County</v>
      </c>
      <c r="C205" s="16" t="s">
        <v>13</v>
      </c>
      <c r="D205" s="12" t="s">
        <v>139</v>
      </c>
      <c r="E205" s="17" t="s">
        <v>2228</v>
      </c>
      <c r="F205" s="22">
        <v>6</v>
      </c>
      <c r="G205" s="19">
        <v>4</v>
      </c>
      <c r="H205" s="20">
        <v>8</v>
      </c>
      <c r="I205" s="17">
        <v>1</v>
      </c>
      <c r="J205" s="17">
        <v>1</v>
      </c>
      <c r="K205" s="31">
        <v>6</v>
      </c>
      <c r="L205" s="16">
        <f t="shared" si="9"/>
        <v>26</v>
      </c>
      <c r="N205" s="2" t="str">
        <f t="shared" si="11"/>
        <v/>
      </c>
      <c r="O205" s="2">
        <v>204</v>
      </c>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t="s">
        <v>1750</v>
      </c>
      <c r="BH205" s="2"/>
      <c r="BI205" s="2"/>
      <c r="BJ205" s="2"/>
      <c r="BK205" s="2"/>
      <c r="BL205" s="2"/>
      <c r="BM205" s="2"/>
      <c r="BN205" s="2"/>
      <c r="BO205" s="2"/>
      <c r="BP205" s="2">
        <v>205</v>
      </c>
    </row>
    <row r="206" spans="1:68" x14ac:dyDescent="0.25">
      <c r="A206">
        <v>44</v>
      </c>
      <c r="B206" t="str">
        <f t="shared" si="10"/>
        <v>Alabama,Macon County</v>
      </c>
      <c r="C206" s="16" t="s">
        <v>13</v>
      </c>
      <c r="D206" s="12" t="s">
        <v>148</v>
      </c>
      <c r="E206" s="17" t="s">
        <v>2171</v>
      </c>
      <c r="F206" s="22">
        <v>6</v>
      </c>
      <c r="G206" s="27">
        <v>2</v>
      </c>
      <c r="H206" s="20">
        <v>8</v>
      </c>
      <c r="I206" s="17">
        <v>1</v>
      </c>
      <c r="J206" s="17">
        <v>1</v>
      </c>
      <c r="K206" s="21">
        <v>6</v>
      </c>
      <c r="L206" s="16">
        <f t="shared" si="9"/>
        <v>24</v>
      </c>
      <c r="N206" s="2" t="str">
        <f t="shared" si="11"/>
        <v/>
      </c>
      <c r="O206" s="2">
        <v>205</v>
      </c>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t="s">
        <v>1751</v>
      </c>
      <c r="BH206" s="2"/>
      <c r="BI206" s="2"/>
      <c r="BJ206" s="2"/>
      <c r="BK206" s="2"/>
      <c r="BL206" s="2"/>
      <c r="BM206" s="2"/>
      <c r="BN206" s="2"/>
      <c r="BO206" s="2"/>
      <c r="BP206" s="2">
        <v>206</v>
      </c>
    </row>
    <row r="207" spans="1:68" x14ac:dyDescent="0.25">
      <c r="A207">
        <v>46</v>
      </c>
      <c r="B207" t="str">
        <f t="shared" si="10"/>
        <v>Alabama,Marengo County</v>
      </c>
      <c r="C207" s="16" t="s">
        <v>13</v>
      </c>
      <c r="D207" s="12" t="s">
        <v>150</v>
      </c>
      <c r="E207" s="17" t="s">
        <v>2207</v>
      </c>
      <c r="F207" s="18">
        <v>7</v>
      </c>
      <c r="G207" s="37">
        <v>5</v>
      </c>
      <c r="H207" s="20">
        <v>8</v>
      </c>
      <c r="I207" s="17">
        <v>1</v>
      </c>
      <c r="J207" s="17">
        <v>1</v>
      </c>
      <c r="K207" s="31">
        <v>6</v>
      </c>
      <c r="L207" s="16">
        <f t="shared" si="9"/>
        <v>28</v>
      </c>
      <c r="N207" s="2" t="str">
        <f t="shared" si="11"/>
        <v/>
      </c>
      <c r="O207" s="2">
        <v>206</v>
      </c>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t="s">
        <v>1752</v>
      </c>
      <c r="BH207" s="2"/>
      <c r="BI207" s="2"/>
      <c r="BJ207" s="2"/>
      <c r="BK207" s="2"/>
      <c r="BL207" s="2"/>
      <c r="BM207" s="2"/>
      <c r="BN207" s="2"/>
      <c r="BO207" s="2"/>
      <c r="BP207" s="2">
        <v>207</v>
      </c>
    </row>
    <row r="208" spans="1:68" x14ac:dyDescent="0.25">
      <c r="A208">
        <v>57</v>
      </c>
      <c r="B208" t="str">
        <f t="shared" si="10"/>
        <v>Alabama,Russell County</v>
      </c>
      <c r="C208" s="16" t="s">
        <v>13</v>
      </c>
      <c r="D208" s="12" t="s">
        <v>161</v>
      </c>
      <c r="E208" s="17" t="s">
        <v>2218</v>
      </c>
      <c r="F208" s="18">
        <v>7</v>
      </c>
      <c r="G208" s="19">
        <v>4</v>
      </c>
      <c r="H208" s="20">
        <v>8</v>
      </c>
      <c r="I208" s="17">
        <v>1</v>
      </c>
      <c r="J208" s="17">
        <v>1</v>
      </c>
      <c r="K208" s="31">
        <v>6</v>
      </c>
      <c r="L208" s="16">
        <f t="shared" si="9"/>
        <v>27</v>
      </c>
      <c r="N208" s="2" t="str">
        <f t="shared" si="11"/>
        <v/>
      </c>
      <c r="O208" s="2">
        <v>207</v>
      </c>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t="s">
        <v>1753</v>
      </c>
      <c r="BH208" s="2"/>
      <c r="BI208" s="2"/>
      <c r="BJ208" s="2"/>
      <c r="BK208" s="2"/>
      <c r="BL208" s="2"/>
      <c r="BM208" s="2"/>
      <c r="BN208" s="2"/>
      <c r="BO208" s="2"/>
      <c r="BP208" s="2">
        <v>208</v>
      </c>
    </row>
    <row r="209" spans="1:68" x14ac:dyDescent="0.25">
      <c r="A209">
        <v>58</v>
      </c>
      <c r="B209" t="str">
        <f t="shared" si="10"/>
        <v>Alabama,St Clair County</v>
      </c>
      <c r="C209" s="16" t="s">
        <v>13</v>
      </c>
      <c r="D209" s="12" t="s">
        <v>162</v>
      </c>
      <c r="E209" s="17" t="s">
        <v>2243</v>
      </c>
      <c r="F209" s="22">
        <v>6</v>
      </c>
      <c r="G209" s="27">
        <v>2</v>
      </c>
      <c r="H209" s="35">
        <v>8</v>
      </c>
      <c r="I209" s="17">
        <v>1</v>
      </c>
      <c r="J209" s="30">
        <v>2</v>
      </c>
      <c r="K209" s="31">
        <v>6</v>
      </c>
      <c r="L209" s="16">
        <f t="shared" si="9"/>
        <v>25</v>
      </c>
      <c r="N209" s="2" t="str">
        <f t="shared" si="11"/>
        <v/>
      </c>
      <c r="O209" s="2">
        <v>208</v>
      </c>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t="s">
        <v>1754</v>
      </c>
      <c r="BH209" s="2"/>
      <c r="BI209" s="2"/>
      <c r="BJ209" s="2"/>
      <c r="BK209" s="2"/>
      <c r="BL209" s="2"/>
      <c r="BM209" s="2"/>
      <c r="BN209" s="2"/>
      <c r="BO209" s="2"/>
      <c r="BP209" s="2">
        <v>209</v>
      </c>
    </row>
    <row r="210" spans="1:68" x14ac:dyDescent="0.25">
      <c r="A210">
        <v>66</v>
      </c>
      <c r="B210" t="str">
        <f t="shared" si="10"/>
        <v>Alabama,Wilcox County</v>
      </c>
      <c r="C210" s="16" t="s">
        <v>13</v>
      </c>
      <c r="D210" s="12" t="s">
        <v>170</v>
      </c>
      <c r="E210" s="17" t="s">
        <v>2157</v>
      </c>
      <c r="F210" s="18">
        <v>7</v>
      </c>
      <c r="G210" s="19">
        <v>4</v>
      </c>
      <c r="H210" s="20">
        <v>8</v>
      </c>
      <c r="I210" s="17">
        <v>1</v>
      </c>
      <c r="J210" s="17">
        <v>1</v>
      </c>
      <c r="K210" s="21">
        <v>6</v>
      </c>
      <c r="L210" s="16">
        <f t="shared" si="9"/>
        <v>27</v>
      </c>
      <c r="N210" s="2" t="str">
        <f t="shared" si="11"/>
        <v/>
      </c>
      <c r="O210" s="2">
        <v>209</v>
      </c>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t="s">
        <v>1755</v>
      </c>
      <c r="BH210" s="2"/>
      <c r="BI210" s="2"/>
      <c r="BJ210" s="2"/>
      <c r="BK210" s="2"/>
      <c r="BL210" s="2"/>
      <c r="BM210" s="2"/>
      <c r="BN210" s="2"/>
      <c r="BO210" s="2"/>
      <c r="BP210" s="2">
        <v>210</v>
      </c>
    </row>
    <row r="211" spans="1:68" x14ac:dyDescent="0.25">
      <c r="A211">
        <v>69</v>
      </c>
      <c r="B211" t="str">
        <f t="shared" si="10"/>
        <v>Arizona,Cochise County</v>
      </c>
      <c r="C211" s="16" t="s">
        <v>15</v>
      </c>
      <c r="D211" s="12" t="s">
        <v>200</v>
      </c>
      <c r="E211" s="17" t="s">
        <v>2189</v>
      </c>
      <c r="F211" s="18">
        <v>7</v>
      </c>
      <c r="G211" s="27">
        <v>2</v>
      </c>
      <c r="H211" s="35">
        <v>8</v>
      </c>
      <c r="I211" s="17">
        <v>1</v>
      </c>
      <c r="J211" s="42">
        <v>9</v>
      </c>
      <c r="K211" s="31">
        <v>6</v>
      </c>
      <c r="L211" s="16">
        <f t="shared" si="9"/>
        <v>33</v>
      </c>
      <c r="N211" s="2" t="str">
        <f t="shared" si="11"/>
        <v/>
      </c>
      <c r="O211" s="2">
        <v>210</v>
      </c>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t="s">
        <v>163</v>
      </c>
      <c r="BH211" s="2"/>
      <c r="BI211" s="2"/>
      <c r="BJ211" s="2"/>
      <c r="BK211" s="2"/>
      <c r="BL211" s="2"/>
      <c r="BM211" s="2"/>
      <c r="BN211" s="2"/>
      <c r="BO211" s="2"/>
      <c r="BP211" s="2">
        <v>211</v>
      </c>
    </row>
    <row r="212" spans="1:68" x14ac:dyDescent="0.25">
      <c r="A212">
        <v>72</v>
      </c>
      <c r="B212" t="str">
        <f t="shared" si="10"/>
        <v>Arizona,Graham County</v>
      </c>
      <c r="C212" s="16" t="s">
        <v>15</v>
      </c>
      <c r="D212" s="12" t="s">
        <v>203</v>
      </c>
      <c r="E212" s="17" t="s">
        <v>2187</v>
      </c>
      <c r="F212" s="44">
        <v>10</v>
      </c>
      <c r="G212" s="27">
        <v>2</v>
      </c>
      <c r="H212" s="20">
        <v>8</v>
      </c>
      <c r="I212" s="17">
        <v>1</v>
      </c>
      <c r="J212" s="46">
        <v>8</v>
      </c>
      <c r="K212" s="31">
        <v>6</v>
      </c>
      <c r="L212" s="16">
        <f t="shared" si="9"/>
        <v>35</v>
      </c>
      <c r="N212" s="2" t="str">
        <f t="shared" si="11"/>
        <v/>
      </c>
      <c r="O212" s="2">
        <v>211</v>
      </c>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t="s">
        <v>782</v>
      </c>
      <c r="BH212" s="2"/>
      <c r="BI212" s="2"/>
      <c r="BJ212" s="2"/>
      <c r="BK212" s="2"/>
      <c r="BL212" s="2"/>
      <c r="BM212" s="2"/>
      <c r="BN212" s="2"/>
      <c r="BO212" s="2"/>
      <c r="BP212" s="2">
        <v>212</v>
      </c>
    </row>
    <row r="213" spans="1:68" x14ac:dyDescent="0.25">
      <c r="A213">
        <v>75</v>
      </c>
      <c r="B213" t="str">
        <f t="shared" si="10"/>
        <v>Arizona,Maricopa County</v>
      </c>
      <c r="C213" s="16" t="s">
        <v>15</v>
      </c>
      <c r="D213" s="12" t="s">
        <v>206</v>
      </c>
      <c r="E213" s="17" t="s">
        <v>2193</v>
      </c>
      <c r="F213" s="44">
        <v>10</v>
      </c>
      <c r="G213" s="39">
        <v>7</v>
      </c>
      <c r="H213" s="20">
        <v>8</v>
      </c>
      <c r="I213" s="17">
        <v>1</v>
      </c>
      <c r="J213" s="17">
        <v>1</v>
      </c>
      <c r="K213" s="31">
        <v>6</v>
      </c>
      <c r="L213" s="16">
        <f t="shared" si="9"/>
        <v>33</v>
      </c>
      <c r="N213" s="2" t="str">
        <f t="shared" si="11"/>
        <v/>
      </c>
      <c r="O213" s="2">
        <v>212</v>
      </c>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t="s">
        <v>783</v>
      </c>
      <c r="BH213" s="2"/>
      <c r="BI213" s="2"/>
      <c r="BJ213" s="2"/>
      <c r="BK213" s="2"/>
      <c r="BL213" s="2"/>
      <c r="BM213" s="2"/>
      <c r="BN213" s="2"/>
      <c r="BO213" s="2"/>
      <c r="BP213" s="2">
        <v>213</v>
      </c>
    </row>
    <row r="214" spans="1:68" x14ac:dyDescent="0.25">
      <c r="A214">
        <v>78</v>
      </c>
      <c r="B214" t="str">
        <f t="shared" si="10"/>
        <v>Arizona,Pima County</v>
      </c>
      <c r="C214" s="16" t="s">
        <v>15</v>
      </c>
      <c r="D214" s="12" t="s">
        <v>209</v>
      </c>
      <c r="E214" s="17" t="s">
        <v>2229</v>
      </c>
      <c r="F214" s="44">
        <v>10</v>
      </c>
      <c r="G214" s="27">
        <v>2</v>
      </c>
      <c r="H214" s="17">
        <v>1</v>
      </c>
      <c r="I214" s="17">
        <v>1</v>
      </c>
      <c r="J214" s="45">
        <v>7</v>
      </c>
      <c r="K214" s="31">
        <v>6</v>
      </c>
      <c r="L214" s="16">
        <f t="shared" si="9"/>
        <v>27</v>
      </c>
      <c r="N214" s="2" t="str">
        <f t="shared" si="11"/>
        <v/>
      </c>
      <c r="O214" s="2">
        <v>213</v>
      </c>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t="s">
        <v>1756</v>
      </c>
      <c r="BH214" s="2"/>
      <c r="BI214" s="2"/>
      <c r="BJ214" s="2"/>
      <c r="BK214" s="2"/>
      <c r="BL214" s="2"/>
      <c r="BM214" s="2"/>
      <c r="BN214" s="2"/>
      <c r="BO214" s="2"/>
      <c r="BP214" s="2">
        <v>214</v>
      </c>
    </row>
    <row r="215" spans="1:68" x14ac:dyDescent="0.25">
      <c r="A215">
        <v>82</v>
      </c>
      <c r="B215" t="str">
        <f t="shared" si="10"/>
        <v>Arizona,Yuma County</v>
      </c>
      <c r="C215" s="16" t="s">
        <v>15</v>
      </c>
      <c r="D215" s="12" t="s">
        <v>213</v>
      </c>
      <c r="E215" s="17" t="s">
        <v>2194</v>
      </c>
      <c r="F215" s="44">
        <v>10</v>
      </c>
      <c r="G215" s="39">
        <v>7</v>
      </c>
      <c r="H215" s="20">
        <v>8</v>
      </c>
      <c r="I215" s="17">
        <v>1</v>
      </c>
      <c r="J215" s="17">
        <v>1</v>
      </c>
      <c r="K215" s="31">
        <v>6</v>
      </c>
      <c r="L215" s="16">
        <f t="shared" si="9"/>
        <v>33</v>
      </c>
      <c r="N215" s="2" t="str">
        <f t="shared" si="11"/>
        <v/>
      </c>
      <c r="O215" s="2">
        <v>214</v>
      </c>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t="s">
        <v>1757</v>
      </c>
      <c r="BH215" s="2"/>
      <c r="BI215" s="2"/>
      <c r="BJ215" s="2"/>
      <c r="BK215" s="2"/>
      <c r="BL215" s="2"/>
      <c r="BM215" s="2"/>
      <c r="BN215" s="2"/>
      <c r="BO215" s="2"/>
      <c r="BP215" s="2">
        <v>215</v>
      </c>
    </row>
    <row r="216" spans="1:68" x14ac:dyDescent="0.25">
      <c r="A216">
        <v>322</v>
      </c>
      <c r="B216" t="str">
        <f t="shared" si="10"/>
        <v>Florida,Jackson County</v>
      </c>
      <c r="C216" s="16" t="s">
        <v>22</v>
      </c>
      <c r="D216" s="12" t="s">
        <v>140</v>
      </c>
      <c r="E216" s="17" t="s">
        <v>2177</v>
      </c>
      <c r="F216" s="34">
        <v>4</v>
      </c>
      <c r="G216" s="27">
        <v>2</v>
      </c>
      <c r="H216" s="35">
        <v>8</v>
      </c>
      <c r="I216" s="17">
        <v>1</v>
      </c>
      <c r="J216" s="17">
        <v>1</v>
      </c>
      <c r="K216" s="21">
        <v>6</v>
      </c>
      <c r="L216" s="16">
        <f t="shared" si="9"/>
        <v>22</v>
      </c>
      <c r="N216" s="2" t="str">
        <f t="shared" si="11"/>
        <v/>
      </c>
      <c r="O216" s="2">
        <v>215</v>
      </c>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t="s">
        <v>525</v>
      </c>
      <c r="BH216" s="2"/>
      <c r="BI216" s="2"/>
      <c r="BJ216" s="2"/>
      <c r="BK216" s="2"/>
      <c r="BL216" s="2"/>
      <c r="BM216" s="2"/>
      <c r="BN216" s="2"/>
      <c r="BO216" s="2"/>
      <c r="BP216" s="2">
        <v>216</v>
      </c>
    </row>
    <row r="217" spans="1:68" x14ac:dyDescent="0.25">
      <c r="A217">
        <v>339</v>
      </c>
      <c r="B217" t="str">
        <f t="shared" si="10"/>
        <v>Florida,Orange County</v>
      </c>
      <c r="C217" s="16" t="s">
        <v>22</v>
      </c>
      <c r="D217" s="12" t="s">
        <v>299</v>
      </c>
      <c r="E217" s="17" t="s">
        <v>2182</v>
      </c>
      <c r="F217" s="18">
        <v>7</v>
      </c>
      <c r="G217" s="27">
        <v>2</v>
      </c>
      <c r="H217" s="17">
        <v>1</v>
      </c>
      <c r="I217" s="40">
        <v>3</v>
      </c>
      <c r="J217" s="50">
        <v>3</v>
      </c>
      <c r="K217" s="21">
        <v>6</v>
      </c>
      <c r="L217" s="16">
        <f t="shared" si="9"/>
        <v>22</v>
      </c>
      <c r="N217" s="2" t="str">
        <f t="shared" si="11"/>
        <v/>
      </c>
      <c r="O217" s="2">
        <v>216</v>
      </c>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t="s">
        <v>1758</v>
      </c>
      <c r="BH217" s="2"/>
      <c r="BI217" s="2"/>
      <c r="BJ217" s="2"/>
      <c r="BK217" s="2"/>
      <c r="BL217" s="2"/>
      <c r="BM217" s="2"/>
      <c r="BN217" s="2"/>
      <c r="BO217" s="2"/>
      <c r="BP217" s="2">
        <v>217</v>
      </c>
    </row>
    <row r="218" spans="1:68" x14ac:dyDescent="0.25">
      <c r="A218">
        <v>343</v>
      </c>
      <c r="B218" t="str">
        <f t="shared" si="10"/>
        <v>Florida,Pinellas County</v>
      </c>
      <c r="C218" s="16" t="s">
        <v>22</v>
      </c>
      <c r="D218" s="12" t="s">
        <v>430</v>
      </c>
      <c r="E218" s="17" t="s">
        <v>2179</v>
      </c>
      <c r="F218" s="22">
        <v>6</v>
      </c>
      <c r="G218" s="39">
        <v>7</v>
      </c>
      <c r="H218" s="17">
        <v>1</v>
      </c>
      <c r="I218" s="25">
        <v>4</v>
      </c>
      <c r="J218" s="17">
        <v>1</v>
      </c>
      <c r="K218" s="21">
        <v>6</v>
      </c>
      <c r="L218" s="16">
        <f t="shared" si="9"/>
        <v>25</v>
      </c>
      <c r="N218" s="2" t="str">
        <f t="shared" si="11"/>
        <v/>
      </c>
      <c r="O218" s="2">
        <v>217</v>
      </c>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t="s">
        <v>1759</v>
      </c>
      <c r="BH218" s="2"/>
      <c r="BI218" s="2"/>
      <c r="BJ218" s="2"/>
      <c r="BK218" s="2"/>
      <c r="BL218" s="2"/>
      <c r="BM218" s="2"/>
      <c r="BN218" s="2"/>
      <c r="BO218" s="2"/>
      <c r="BP218" s="2">
        <v>218</v>
      </c>
    </row>
    <row r="219" spans="1:68" x14ac:dyDescent="0.25">
      <c r="A219">
        <v>344</v>
      </c>
      <c r="B219" t="str">
        <f t="shared" si="10"/>
        <v>Florida,Polk County</v>
      </c>
      <c r="C219" s="16" t="s">
        <v>22</v>
      </c>
      <c r="D219" s="12" t="s">
        <v>254</v>
      </c>
      <c r="E219" s="17" t="s">
        <v>2143</v>
      </c>
      <c r="F219" s="18">
        <v>7</v>
      </c>
      <c r="G219" s="27">
        <v>2</v>
      </c>
      <c r="H219" s="20">
        <v>8</v>
      </c>
      <c r="I219" s="17">
        <v>1</v>
      </c>
      <c r="J219" s="57">
        <v>5</v>
      </c>
      <c r="K219" s="21">
        <v>6</v>
      </c>
      <c r="L219" s="16">
        <f t="shared" si="9"/>
        <v>29</v>
      </c>
      <c r="N219" s="2" t="str">
        <f t="shared" si="11"/>
        <v/>
      </c>
      <c r="O219" s="2">
        <v>218</v>
      </c>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t="s">
        <v>1760</v>
      </c>
      <c r="BH219" s="2"/>
      <c r="BI219" s="2"/>
      <c r="BJ219" s="2"/>
      <c r="BK219" s="2"/>
      <c r="BL219" s="2"/>
      <c r="BM219" s="2"/>
      <c r="BN219" s="2"/>
      <c r="BO219" s="2"/>
      <c r="BP219" s="2">
        <v>219</v>
      </c>
    </row>
    <row r="220" spans="1:68" x14ac:dyDescent="0.25">
      <c r="A220">
        <v>350</v>
      </c>
      <c r="B220" t="str">
        <f t="shared" si="10"/>
        <v>Florida,Seminole County</v>
      </c>
      <c r="C220" s="16" t="s">
        <v>22</v>
      </c>
      <c r="D220" s="12" t="s">
        <v>436</v>
      </c>
      <c r="E220" s="17" t="s">
        <v>2183</v>
      </c>
      <c r="F220" s="18">
        <v>7</v>
      </c>
      <c r="G220" s="19">
        <v>4</v>
      </c>
      <c r="H220" s="17">
        <v>1</v>
      </c>
      <c r="I220" s="40">
        <v>3</v>
      </c>
      <c r="J220" s="30">
        <v>2</v>
      </c>
      <c r="K220" s="21">
        <v>6</v>
      </c>
      <c r="L220" s="16">
        <f t="shared" si="9"/>
        <v>23</v>
      </c>
      <c r="N220" s="2" t="str">
        <f t="shared" si="11"/>
        <v/>
      </c>
      <c r="O220" s="2">
        <v>219</v>
      </c>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t="s">
        <v>1761</v>
      </c>
      <c r="BH220" s="2"/>
      <c r="BI220" s="2"/>
      <c r="BJ220" s="2"/>
      <c r="BK220" s="2"/>
      <c r="BL220" s="2"/>
      <c r="BM220" s="2"/>
      <c r="BN220" s="2"/>
      <c r="BO220" s="2"/>
      <c r="BP220" s="2">
        <v>220</v>
      </c>
    </row>
    <row r="221" spans="1:68" x14ac:dyDescent="0.25">
      <c r="A221">
        <v>360</v>
      </c>
      <c r="B221" t="str">
        <f t="shared" si="10"/>
        <v>Georgia,Atkinson County</v>
      </c>
      <c r="C221" s="16" t="s">
        <v>23</v>
      </c>
      <c r="D221" s="12" t="s">
        <v>443</v>
      </c>
      <c r="E221" s="17" t="s">
        <v>2208</v>
      </c>
      <c r="F221" s="18">
        <v>7</v>
      </c>
      <c r="G221" s="27">
        <v>2</v>
      </c>
      <c r="H221" s="38">
        <v>9</v>
      </c>
      <c r="I221" s="17">
        <v>1</v>
      </c>
      <c r="J221" s="30">
        <v>2</v>
      </c>
      <c r="K221" s="31">
        <v>6</v>
      </c>
      <c r="L221" s="16">
        <f t="shared" si="9"/>
        <v>27</v>
      </c>
      <c r="N221" s="2" t="str">
        <f t="shared" si="11"/>
        <v/>
      </c>
      <c r="O221" s="2">
        <v>220</v>
      </c>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t="s">
        <v>1762</v>
      </c>
      <c r="BH221" s="2"/>
      <c r="BI221" s="2"/>
      <c r="BJ221" s="2"/>
      <c r="BK221" s="2"/>
      <c r="BL221" s="2"/>
      <c r="BM221" s="2"/>
      <c r="BN221" s="2"/>
      <c r="BO221" s="2"/>
      <c r="BP221" s="2">
        <v>221</v>
      </c>
    </row>
    <row r="222" spans="1:68" x14ac:dyDescent="0.25">
      <c r="A222">
        <v>362</v>
      </c>
      <c r="B222" t="str">
        <f t="shared" si="10"/>
        <v>Georgia,Baker County</v>
      </c>
      <c r="C222" s="16" t="s">
        <v>23</v>
      </c>
      <c r="D222" s="12" t="s">
        <v>394</v>
      </c>
      <c r="E222" s="17" t="s">
        <v>2219</v>
      </c>
      <c r="F222" s="18">
        <v>7</v>
      </c>
      <c r="G222" s="19">
        <v>4</v>
      </c>
      <c r="H222" s="20">
        <v>8</v>
      </c>
      <c r="I222" s="17">
        <v>1</v>
      </c>
      <c r="J222" s="17">
        <v>1</v>
      </c>
      <c r="K222" s="31">
        <v>6</v>
      </c>
      <c r="L222" s="16">
        <f t="shared" si="9"/>
        <v>27</v>
      </c>
      <c r="N222" s="2" t="str">
        <f t="shared" si="11"/>
        <v/>
      </c>
      <c r="O222" s="2">
        <v>221</v>
      </c>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t="s">
        <v>438</v>
      </c>
      <c r="BH222" s="2"/>
      <c r="BI222" s="2"/>
      <c r="BJ222" s="2"/>
      <c r="BK222" s="2"/>
      <c r="BL222" s="2"/>
      <c r="BM222" s="2"/>
      <c r="BN222" s="2"/>
      <c r="BO222" s="2"/>
      <c r="BP222" s="2">
        <v>222</v>
      </c>
    </row>
    <row r="223" spans="1:68" x14ac:dyDescent="0.25">
      <c r="A223">
        <v>368</v>
      </c>
      <c r="B223" t="str">
        <f t="shared" si="10"/>
        <v>Georgia,Berrien County</v>
      </c>
      <c r="C223" s="16" t="s">
        <v>23</v>
      </c>
      <c r="D223" s="12" t="s">
        <v>449</v>
      </c>
      <c r="E223" s="17" t="s">
        <v>2209</v>
      </c>
      <c r="F223" s="18">
        <v>7</v>
      </c>
      <c r="G223" s="27">
        <v>2</v>
      </c>
      <c r="H223" s="38">
        <v>9</v>
      </c>
      <c r="I223" s="17">
        <v>1</v>
      </c>
      <c r="J223" s="30">
        <v>2</v>
      </c>
      <c r="K223" s="31">
        <v>6</v>
      </c>
      <c r="L223" s="16">
        <f t="shared" si="9"/>
        <v>27</v>
      </c>
      <c r="N223" s="2" t="str">
        <f t="shared" si="11"/>
        <v/>
      </c>
      <c r="O223" s="2">
        <v>222</v>
      </c>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t="s">
        <v>531</v>
      </c>
      <c r="BH223" s="2"/>
      <c r="BI223" s="2"/>
      <c r="BJ223" s="2"/>
      <c r="BK223" s="2"/>
      <c r="BL223" s="2"/>
      <c r="BM223" s="2"/>
      <c r="BN223" s="2"/>
      <c r="BO223" s="2"/>
      <c r="BP223" s="2">
        <v>223</v>
      </c>
    </row>
    <row r="224" spans="1:68" x14ac:dyDescent="0.25">
      <c r="A224">
        <v>374</v>
      </c>
      <c r="B224" t="str">
        <f t="shared" si="10"/>
        <v>Georgia,Bulloch County</v>
      </c>
      <c r="C224" s="16" t="s">
        <v>23</v>
      </c>
      <c r="D224" s="12" t="s">
        <v>454</v>
      </c>
      <c r="E224" s="17" t="s">
        <v>2230</v>
      </c>
      <c r="F224" s="18">
        <v>7</v>
      </c>
      <c r="G224" s="27">
        <v>2</v>
      </c>
      <c r="H224" s="20">
        <v>8</v>
      </c>
      <c r="I224" s="17">
        <v>1</v>
      </c>
      <c r="J224" s="17">
        <v>1</v>
      </c>
      <c r="K224" s="31">
        <v>6</v>
      </c>
      <c r="L224" s="16">
        <f t="shared" si="9"/>
        <v>25</v>
      </c>
      <c r="N224" s="2" t="str">
        <f t="shared" si="11"/>
        <v/>
      </c>
      <c r="O224" s="2">
        <v>223</v>
      </c>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t="s">
        <v>1763</v>
      </c>
      <c r="BH224" s="2"/>
      <c r="BI224" s="2"/>
      <c r="BJ224" s="2"/>
      <c r="BK224" s="2"/>
      <c r="BL224" s="2"/>
      <c r="BM224" s="2"/>
      <c r="BN224" s="2"/>
      <c r="BO224" s="2"/>
      <c r="BP224" s="2">
        <v>224</v>
      </c>
    </row>
    <row r="225" spans="1:68" x14ac:dyDescent="0.25">
      <c r="A225">
        <v>379</v>
      </c>
      <c r="B225" t="str">
        <f t="shared" si="10"/>
        <v>Georgia,Candler County</v>
      </c>
      <c r="C225" s="16" t="s">
        <v>23</v>
      </c>
      <c r="D225" s="12" t="s">
        <v>458</v>
      </c>
      <c r="E225" s="17" t="s">
        <v>2161</v>
      </c>
      <c r="F225" s="18">
        <v>7</v>
      </c>
      <c r="G225" s="27">
        <v>2</v>
      </c>
      <c r="H225" s="20">
        <v>8</v>
      </c>
      <c r="I225" s="17">
        <v>1</v>
      </c>
      <c r="J225" s="17">
        <v>1</v>
      </c>
      <c r="K225" s="21">
        <v>6</v>
      </c>
      <c r="L225" s="16">
        <f t="shared" si="9"/>
        <v>25</v>
      </c>
      <c r="N225" s="2" t="str">
        <f t="shared" si="11"/>
        <v/>
      </c>
      <c r="O225" s="2">
        <v>224</v>
      </c>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t="s">
        <v>1764</v>
      </c>
      <c r="BH225" s="2"/>
      <c r="BI225" s="2"/>
      <c r="BJ225" s="2"/>
      <c r="BK225" s="2"/>
      <c r="BL225" s="2"/>
      <c r="BM225" s="2"/>
      <c r="BN225" s="2"/>
      <c r="BO225" s="2"/>
      <c r="BP225" s="2">
        <v>225</v>
      </c>
    </row>
    <row r="226" spans="1:68" x14ac:dyDescent="0.25">
      <c r="A226">
        <v>388</v>
      </c>
      <c r="B226" t="str">
        <f t="shared" si="10"/>
        <v>Georgia,Clay County</v>
      </c>
      <c r="C226" s="16" t="s">
        <v>23</v>
      </c>
      <c r="D226" s="12" t="s">
        <v>118</v>
      </c>
      <c r="E226" s="17" t="s">
        <v>2244</v>
      </c>
      <c r="F226" s="22">
        <v>6</v>
      </c>
      <c r="G226" s="27">
        <v>2</v>
      </c>
      <c r="H226" s="20">
        <v>8</v>
      </c>
      <c r="I226" s="17">
        <v>1</v>
      </c>
      <c r="J226" s="17">
        <v>1</v>
      </c>
      <c r="K226" s="31">
        <v>6</v>
      </c>
      <c r="L226" s="16">
        <f t="shared" si="9"/>
        <v>24</v>
      </c>
      <c r="N226" s="2" t="str">
        <f t="shared" si="11"/>
        <v/>
      </c>
      <c r="O226" s="2">
        <v>225</v>
      </c>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t="s">
        <v>1765</v>
      </c>
      <c r="BH226" s="2"/>
      <c r="BI226" s="2"/>
      <c r="BJ226" s="2"/>
      <c r="BK226" s="2"/>
      <c r="BL226" s="2"/>
      <c r="BM226" s="2"/>
      <c r="BN226" s="2"/>
      <c r="BO226" s="2"/>
      <c r="BP226" s="2">
        <v>226</v>
      </c>
    </row>
    <row r="227" spans="1:68" x14ac:dyDescent="0.25">
      <c r="A227">
        <v>390</v>
      </c>
      <c r="B227" t="str">
        <f t="shared" si="10"/>
        <v>Georgia,Clinch County</v>
      </c>
      <c r="C227" s="16" t="s">
        <v>23</v>
      </c>
      <c r="D227" s="12" t="s">
        <v>465</v>
      </c>
      <c r="E227" s="17" t="s">
        <v>2210</v>
      </c>
      <c r="F227" s="18">
        <v>7</v>
      </c>
      <c r="G227" s="27">
        <v>2</v>
      </c>
      <c r="H227" s="20">
        <v>8</v>
      </c>
      <c r="I227" s="17">
        <v>1</v>
      </c>
      <c r="J227" s="50">
        <v>3</v>
      </c>
      <c r="K227" s="31">
        <v>6</v>
      </c>
      <c r="L227" s="16">
        <f t="shared" si="9"/>
        <v>27</v>
      </c>
      <c r="N227" s="2" t="str">
        <f t="shared" si="11"/>
        <v/>
      </c>
      <c r="O227" s="2">
        <v>226</v>
      </c>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t="s">
        <v>1766</v>
      </c>
      <c r="BH227" s="2"/>
      <c r="BI227" s="2"/>
      <c r="BJ227" s="2"/>
      <c r="BK227" s="2"/>
      <c r="BL227" s="2"/>
      <c r="BM227" s="2"/>
      <c r="BN227" s="2"/>
      <c r="BO227" s="2"/>
      <c r="BP227" s="2">
        <v>227</v>
      </c>
    </row>
    <row r="228" spans="1:68" x14ac:dyDescent="0.25">
      <c r="A228">
        <v>395</v>
      </c>
      <c r="B228" t="str">
        <f t="shared" si="10"/>
        <v>Georgia,Cook County</v>
      </c>
      <c r="C228" s="16" t="s">
        <v>23</v>
      </c>
      <c r="D228" s="12" t="s">
        <v>468</v>
      </c>
      <c r="E228" s="17" t="s">
        <v>2220</v>
      </c>
      <c r="F228" s="18">
        <v>7</v>
      </c>
      <c r="G228" s="27">
        <v>2</v>
      </c>
      <c r="H228" s="38">
        <v>9</v>
      </c>
      <c r="I228" s="17">
        <v>1</v>
      </c>
      <c r="J228" s="17">
        <v>1</v>
      </c>
      <c r="K228" s="31">
        <v>6</v>
      </c>
      <c r="L228" s="16">
        <f t="shared" si="9"/>
        <v>26</v>
      </c>
      <c r="N228" s="2" t="str">
        <f t="shared" si="11"/>
        <v/>
      </c>
      <c r="O228" s="2">
        <v>227</v>
      </c>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t="s">
        <v>1767</v>
      </c>
      <c r="BH228" s="2"/>
      <c r="BI228" s="2"/>
      <c r="BJ228" s="2"/>
      <c r="BK228" s="2"/>
      <c r="BL228" s="2"/>
      <c r="BM228" s="2"/>
      <c r="BN228" s="2"/>
      <c r="BO228" s="2"/>
      <c r="BP228" s="2">
        <v>228</v>
      </c>
    </row>
    <row r="229" spans="1:68" x14ac:dyDescent="0.25">
      <c r="A229">
        <v>401</v>
      </c>
      <c r="B229" t="str">
        <f t="shared" si="10"/>
        <v>Georgia,Decatur County</v>
      </c>
      <c r="C229" s="16" t="s">
        <v>23</v>
      </c>
      <c r="D229" s="12" t="s">
        <v>473</v>
      </c>
      <c r="E229" s="17" t="s">
        <v>2231</v>
      </c>
      <c r="F229" s="18">
        <v>7</v>
      </c>
      <c r="G229" s="27">
        <v>2</v>
      </c>
      <c r="H229" s="20">
        <v>8</v>
      </c>
      <c r="I229" s="17">
        <v>1</v>
      </c>
      <c r="J229" s="17">
        <v>1</v>
      </c>
      <c r="K229" s="31">
        <v>6</v>
      </c>
      <c r="L229" s="16">
        <f t="shared" si="9"/>
        <v>25</v>
      </c>
      <c r="N229" s="2" t="str">
        <f t="shared" si="11"/>
        <v/>
      </c>
      <c r="O229" s="2">
        <v>228</v>
      </c>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t="s">
        <v>321</v>
      </c>
      <c r="BH229" s="2"/>
      <c r="BI229" s="2"/>
      <c r="BJ229" s="2"/>
      <c r="BK229" s="2"/>
      <c r="BL229" s="2"/>
      <c r="BM229" s="2"/>
      <c r="BN229" s="2"/>
      <c r="BO229" s="2"/>
      <c r="BP229" s="2">
        <v>229</v>
      </c>
    </row>
    <row r="230" spans="1:68" x14ac:dyDescent="0.25">
      <c r="A230">
        <v>412</v>
      </c>
      <c r="B230" t="str">
        <f t="shared" si="10"/>
        <v>Georgia,Evans County</v>
      </c>
      <c r="C230" s="16" t="s">
        <v>23</v>
      </c>
      <c r="D230" s="12" t="s">
        <v>481</v>
      </c>
      <c r="E230" s="17" t="s">
        <v>2158</v>
      </c>
      <c r="F230" s="18">
        <v>7</v>
      </c>
      <c r="G230" s="27">
        <v>2</v>
      </c>
      <c r="H230" s="38">
        <v>9</v>
      </c>
      <c r="I230" s="17">
        <v>1</v>
      </c>
      <c r="J230" s="17">
        <v>1</v>
      </c>
      <c r="K230" s="21">
        <v>6</v>
      </c>
      <c r="L230" s="16">
        <f t="shared" si="9"/>
        <v>26</v>
      </c>
      <c r="N230" s="2" t="str">
        <f t="shared" si="11"/>
        <v/>
      </c>
      <c r="O230" s="2">
        <v>229</v>
      </c>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t="s">
        <v>1768</v>
      </c>
      <c r="BH230" s="2"/>
      <c r="BI230" s="2"/>
      <c r="BJ230" s="2"/>
      <c r="BK230" s="2"/>
      <c r="BL230" s="2"/>
      <c r="BM230" s="2"/>
      <c r="BN230" s="2"/>
      <c r="BO230" s="2"/>
      <c r="BP230" s="2">
        <v>230</v>
      </c>
    </row>
    <row r="231" spans="1:68" x14ac:dyDescent="0.25">
      <c r="A231">
        <v>440</v>
      </c>
      <c r="B231" t="str">
        <f t="shared" si="10"/>
        <v>Georgia,Jenkins County</v>
      </c>
      <c r="C231" s="16" t="s">
        <v>23</v>
      </c>
      <c r="D231" s="12" t="s">
        <v>501</v>
      </c>
      <c r="E231" s="17" t="s">
        <v>2162</v>
      </c>
      <c r="F231" s="22">
        <v>6</v>
      </c>
      <c r="G231" s="27">
        <v>2</v>
      </c>
      <c r="H231" s="38">
        <v>9</v>
      </c>
      <c r="I231" s="17">
        <v>1</v>
      </c>
      <c r="J231" s="17">
        <v>1</v>
      </c>
      <c r="K231" s="21">
        <v>6</v>
      </c>
      <c r="L231" s="16">
        <f t="shared" si="9"/>
        <v>25</v>
      </c>
      <c r="N231" s="2" t="str">
        <f t="shared" si="11"/>
        <v/>
      </c>
      <c r="O231" s="2">
        <v>230</v>
      </c>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t="s">
        <v>1769</v>
      </c>
      <c r="BH231" s="2"/>
      <c r="BI231" s="2"/>
      <c r="BJ231" s="2"/>
      <c r="BK231" s="2"/>
      <c r="BL231" s="2"/>
      <c r="BM231" s="2"/>
      <c r="BN231" s="2"/>
      <c r="BO231" s="2"/>
      <c r="BP231" s="2">
        <v>231</v>
      </c>
    </row>
    <row r="232" spans="1:68" x14ac:dyDescent="0.25">
      <c r="A232">
        <v>441</v>
      </c>
      <c r="B232" t="str">
        <f t="shared" si="10"/>
        <v>Georgia,Johnson County</v>
      </c>
      <c r="C232" s="16" t="s">
        <v>23</v>
      </c>
      <c r="D232" s="12" t="s">
        <v>241</v>
      </c>
      <c r="E232" s="17" t="s">
        <v>2232</v>
      </c>
      <c r="F232" s="18">
        <v>7</v>
      </c>
      <c r="G232" s="27">
        <v>2</v>
      </c>
      <c r="H232" s="20">
        <v>8</v>
      </c>
      <c r="I232" s="17">
        <v>1</v>
      </c>
      <c r="J232" s="17">
        <v>1</v>
      </c>
      <c r="K232" s="31">
        <v>6</v>
      </c>
      <c r="L232" s="16">
        <f t="shared" si="9"/>
        <v>25</v>
      </c>
      <c r="N232" s="2" t="str">
        <f t="shared" si="11"/>
        <v/>
      </c>
      <c r="O232" s="2">
        <v>231</v>
      </c>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t="s">
        <v>1770</v>
      </c>
      <c r="BH232" s="2"/>
      <c r="BI232" s="2"/>
      <c r="BJ232" s="2"/>
      <c r="BK232" s="2"/>
      <c r="BL232" s="2"/>
      <c r="BM232" s="2"/>
      <c r="BN232" s="2"/>
      <c r="BO232" s="2"/>
      <c r="BP232" s="2">
        <v>232</v>
      </c>
    </row>
    <row r="233" spans="1:68" x14ac:dyDescent="0.25">
      <c r="A233">
        <v>444</v>
      </c>
      <c r="B233" t="str">
        <f t="shared" si="10"/>
        <v>Georgia,Lanier County</v>
      </c>
      <c r="C233" s="16" t="s">
        <v>23</v>
      </c>
      <c r="D233" s="12" t="s">
        <v>503</v>
      </c>
      <c r="E233" s="17" t="s">
        <v>2159</v>
      </c>
      <c r="F233" s="18">
        <v>7</v>
      </c>
      <c r="G233" s="27">
        <v>2</v>
      </c>
      <c r="H233" s="20">
        <v>8</v>
      </c>
      <c r="I233" s="17">
        <v>1</v>
      </c>
      <c r="J233" s="30">
        <v>2</v>
      </c>
      <c r="K233" s="21">
        <v>6</v>
      </c>
      <c r="L233" s="16">
        <f t="shared" si="9"/>
        <v>26</v>
      </c>
      <c r="N233" s="2" t="str">
        <f t="shared" si="11"/>
        <v/>
      </c>
      <c r="O233" s="2">
        <v>232</v>
      </c>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t="s">
        <v>1771</v>
      </c>
      <c r="BH233" s="2"/>
      <c r="BI233" s="2"/>
      <c r="BJ233" s="2"/>
      <c r="BK233" s="2"/>
      <c r="BL233" s="2"/>
      <c r="BM233" s="2"/>
      <c r="BN233" s="2"/>
      <c r="BO233" s="2"/>
      <c r="BP233" s="2">
        <v>233</v>
      </c>
    </row>
    <row r="234" spans="1:68" x14ac:dyDescent="0.25">
      <c r="A234">
        <v>447</v>
      </c>
      <c r="B234" t="str">
        <f t="shared" si="10"/>
        <v>Georgia,Liberty County</v>
      </c>
      <c r="C234" s="16" t="s">
        <v>23</v>
      </c>
      <c r="D234" s="12" t="s">
        <v>420</v>
      </c>
      <c r="E234" s="17" t="s">
        <v>2188</v>
      </c>
      <c r="F234" s="18">
        <v>7</v>
      </c>
      <c r="G234" s="51">
        <v>9</v>
      </c>
      <c r="H234" s="38">
        <v>9</v>
      </c>
      <c r="I234" s="25">
        <v>4</v>
      </c>
      <c r="J234" s="30">
        <v>2</v>
      </c>
      <c r="K234" s="31">
        <v>6</v>
      </c>
      <c r="L234" s="16">
        <f t="shared" si="9"/>
        <v>37</v>
      </c>
      <c r="N234" s="2" t="str">
        <f t="shared" si="11"/>
        <v/>
      </c>
      <c r="O234" s="2">
        <v>233</v>
      </c>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t="s">
        <v>1772</v>
      </c>
      <c r="BH234" s="2"/>
      <c r="BI234" s="2"/>
      <c r="BJ234" s="2"/>
      <c r="BK234" s="2"/>
      <c r="BL234" s="2"/>
      <c r="BM234" s="2"/>
      <c r="BN234" s="2"/>
      <c r="BO234" s="2"/>
      <c r="BP234" s="2">
        <v>234</v>
      </c>
    </row>
    <row r="235" spans="1:68" x14ac:dyDescent="0.25">
      <c r="A235">
        <v>450</v>
      </c>
      <c r="B235" t="str">
        <f t="shared" si="10"/>
        <v>Georgia,Lowndes County</v>
      </c>
      <c r="C235" s="16" t="s">
        <v>23</v>
      </c>
      <c r="D235" s="12" t="s">
        <v>147</v>
      </c>
      <c r="E235" s="17" t="s">
        <v>2233</v>
      </c>
      <c r="F235" s="18">
        <v>7</v>
      </c>
      <c r="G235" s="27">
        <v>2</v>
      </c>
      <c r="H235" s="29">
        <v>7</v>
      </c>
      <c r="I235" s="17">
        <v>1</v>
      </c>
      <c r="J235" s="50">
        <v>3</v>
      </c>
      <c r="K235" s="31">
        <v>6</v>
      </c>
      <c r="L235" s="16">
        <f t="shared" si="9"/>
        <v>26</v>
      </c>
      <c r="N235" s="2" t="str">
        <f t="shared" si="11"/>
        <v/>
      </c>
      <c r="O235" s="2">
        <v>234</v>
      </c>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t="s">
        <v>1773</v>
      </c>
      <c r="BH235" s="2"/>
      <c r="BI235" s="2"/>
      <c r="BJ235" s="2"/>
      <c r="BK235" s="2"/>
      <c r="BL235" s="2"/>
      <c r="BM235" s="2"/>
      <c r="BN235" s="2"/>
      <c r="BO235" s="2"/>
      <c r="BP235" s="2">
        <v>235</v>
      </c>
    </row>
    <row r="236" spans="1:68" x14ac:dyDescent="0.25">
      <c r="A236">
        <v>456</v>
      </c>
      <c r="B236" t="str">
        <f t="shared" si="10"/>
        <v>Georgia,Marion County</v>
      </c>
      <c r="C236" s="16" t="s">
        <v>23</v>
      </c>
      <c r="D236" s="12" t="s">
        <v>151</v>
      </c>
      <c r="E236" s="17" t="s">
        <v>2252</v>
      </c>
      <c r="F236" s="22">
        <v>6</v>
      </c>
      <c r="G236" s="17">
        <v>1</v>
      </c>
      <c r="H236" s="20">
        <v>8</v>
      </c>
      <c r="I236" s="17">
        <v>1</v>
      </c>
      <c r="J236" s="17">
        <v>1</v>
      </c>
      <c r="K236" s="31">
        <v>6</v>
      </c>
      <c r="L236" s="16">
        <f t="shared" si="9"/>
        <v>23</v>
      </c>
      <c r="N236" s="2" t="str">
        <f t="shared" si="11"/>
        <v/>
      </c>
      <c r="O236" s="2">
        <v>235</v>
      </c>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t="s">
        <v>1774</v>
      </c>
      <c r="BH236" s="2"/>
      <c r="BI236" s="2"/>
      <c r="BJ236" s="2"/>
      <c r="BK236" s="2"/>
      <c r="BL236" s="2"/>
      <c r="BM236" s="2"/>
      <c r="BN236" s="2"/>
      <c r="BO236" s="2"/>
      <c r="BP236" s="2">
        <v>236</v>
      </c>
    </row>
    <row r="237" spans="1:68" x14ac:dyDescent="0.25">
      <c r="A237">
        <v>458</v>
      </c>
      <c r="B237" t="str">
        <f t="shared" si="10"/>
        <v>Georgia,Miller County</v>
      </c>
      <c r="C237" s="16" t="s">
        <v>23</v>
      </c>
      <c r="D237" s="12" t="s">
        <v>247</v>
      </c>
      <c r="E237" s="17" t="s">
        <v>2253</v>
      </c>
      <c r="F237" s="22">
        <v>6</v>
      </c>
      <c r="G237" s="27">
        <v>2</v>
      </c>
      <c r="H237" s="35">
        <v>8</v>
      </c>
      <c r="I237" s="17">
        <v>1</v>
      </c>
      <c r="J237" s="17">
        <v>1</v>
      </c>
      <c r="K237" s="31">
        <v>6</v>
      </c>
      <c r="L237" s="16">
        <f t="shared" si="9"/>
        <v>24</v>
      </c>
      <c r="N237" s="2" t="str">
        <f t="shared" si="11"/>
        <v/>
      </c>
      <c r="O237" s="2">
        <v>236</v>
      </c>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t="s">
        <v>168</v>
      </c>
      <c r="BH237" s="2"/>
      <c r="BI237" s="2"/>
      <c r="BJ237" s="2"/>
      <c r="BK237" s="2"/>
      <c r="BL237" s="2"/>
      <c r="BM237" s="2"/>
      <c r="BN237" s="2"/>
      <c r="BO237" s="2"/>
      <c r="BP237" s="2">
        <v>237</v>
      </c>
    </row>
    <row r="238" spans="1:68" x14ac:dyDescent="0.25">
      <c r="A238">
        <v>461</v>
      </c>
      <c r="B238" t="str">
        <f t="shared" si="10"/>
        <v>Georgia,Montgomery County</v>
      </c>
      <c r="C238" s="16" t="s">
        <v>23</v>
      </c>
      <c r="D238" s="12" t="s">
        <v>155</v>
      </c>
      <c r="E238" s="17" t="s">
        <v>2163</v>
      </c>
      <c r="F238" s="18">
        <v>7</v>
      </c>
      <c r="G238" s="27">
        <v>2</v>
      </c>
      <c r="H238" s="20">
        <v>8</v>
      </c>
      <c r="I238" s="17">
        <v>1</v>
      </c>
      <c r="J238" s="17">
        <v>1</v>
      </c>
      <c r="K238" s="21">
        <v>6</v>
      </c>
      <c r="L238" s="16">
        <f t="shared" si="9"/>
        <v>25</v>
      </c>
      <c r="N238" s="2" t="str">
        <f t="shared" si="11"/>
        <v/>
      </c>
      <c r="O238" s="2">
        <v>237</v>
      </c>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t="s">
        <v>1775</v>
      </c>
      <c r="BH238" s="2"/>
      <c r="BI238" s="2"/>
      <c r="BJ238" s="2"/>
      <c r="BK238" s="2"/>
      <c r="BL238" s="2"/>
      <c r="BM238" s="2"/>
      <c r="BN238" s="2"/>
      <c r="BO238" s="2"/>
      <c r="BP238" s="2">
        <v>238</v>
      </c>
    </row>
    <row r="239" spans="1:68" x14ac:dyDescent="0.25">
      <c r="A239">
        <v>471</v>
      </c>
      <c r="B239" t="str">
        <f t="shared" si="10"/>
        <v>Georgia,Pierce County</v>
      </c>
      <c r="C239" s="16" t="s">
        <v>23</v>
      </c>
      <c r="D239" s="12" t="s">
        <v>517</v>
      </c>
      <c r="E239" s="17" t="s">
        <v>2199</v>
      </c>
      <c r="F239" s="18">
        <v>7</v>
      </c>
      <c r="G239" s="27">
        <v>2</v>
      </c>
      <c r="H239" s="38">
        <v>9</v>
      </c>
      <c r="I239" s="17">
        <v>1</v>
      </c>
      <c r="J239" s="50">
        <v>3</v>
      </c>
      <c r="K239" s="31">
        <v>6</v>
      </c>
      <c r="L239" s="16">
        <f t="shared" si="9"/>
        <v>28</v>
      </c>
      <c r="N239" s="2" t="str">
        <f t="shared" si="11"/>
        <v/>
      </c>
      <c r="O239" s="2">
        <v>238</v>
      </c>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t="s">
        <v>1404</v>
      </c>
      <c r="BH239" s="2"/>
      <c r="BI239" s="2"/>
      <c r="BJ239" s="2"/>
      <c r="BK239" s="2"/>
      <c r="BL239" s="2"/>
      <c r="BM239" s="2"/>
      <c r="BN239" s="2"/>
      <c r="BO239" s="2"/>
      <c r="BP239" s="2">
        <v>239</v>
      </c>
    </row>
    <row r="240" spans="1:68" x14ac:dyDescent="0.25">
      <c r="A240">
        <v>476</v>
      </c>
      <c r="B240" t="str">
        <f t="shared" si="10"/>
        <v>Georgia,Quitman County</v>
      </c>
      <c r="C240" s="16" t="s">
        <v>23</v>
      </c>
      <c r="D240" s="12" t="s">
        <v>518</v>
      </c>
      <c r="E240" s="17" t="s">
        <v>2185</v>
      </c>
      <c r="F240" s="22">
        <v>6</v>
      </c>
      <c r="G240" s="27">
        <v>2</v>
      </c>
      <c r="H240" s="17">
        <v>1</v>
      </c>
      <c r="I240" s="17">
        <v>1</v>
      </c>
      <c r="J240" s="17">
        <v>1</v>
      </c>
      <c r="K240" s="21">
        <v>6</v>
      </c>
      <c r="L240" s="16">
        <f t="shared" si="9"/>
        <v>17</v>
      </c>
      <c r="N240" s="2" t="str">
        <f t="shared" si="11"/>
        <v/>
      </c>
      <c r="O240" s="2">
        <v>239</v>
      </c>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t="s">
        <v>169</v>
      </c>
      <c r="BH240" s="2"/>
      <c r="BI240" s="2"/>
      <c r="BJ240" s="2"/>
      <c r="BK240" s="2"/>
      <c r="BL240" s="2"/>
      <c r="BM240" s="2"/>
      <c r="BN240" s="2"/>
      <c r="BO240" s="2"/>
      <c r="BP240" s="2">
        <v>240</v>
      </c>
    </row>
    <row r="241" spans="1:68" x14ac:dyDescent="0.25">
      <c r="A241">
        <v>482</v>
      </c>
      <c r="B241" t="str">
        <f t="shared" si="10"/>
        <v>Georgia,Screven County</v>
      </c>
      <c r="C241" s="16" t="s">
        <v>23</v>
      </c>
      <c r="D241" s="12" t="s">
        <v>523</v>
      </c>
      <c r="E241" s="17" t="s">
        <v>2153</v>
      </c>
      <c r="F241" s="18">
        <v>7</v>
      </c>
      <c r="G241" s="27">
        <v>2</v>
      </c>
      <c r="H241" s="20">
        <v>8</v>
      </c>
      <c r="I241" s="17">
        <v>1</v>
      </c>
      <c r="J241" s="50">
        <v>3</v>
      </c>
      <c r="K241" s="21">
        <v>6</v>
      </c>
      <c r="L241" s="16">
        <f t="shared" si="9"/>
        <v>27</v>
      </c>
      <c r="N241" s="2" t="str">
        <f t="shared" si="11"/>
        <v/>
      </c>
      <c r="O241" s="2">
        <v>240</v>
      </c>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t="s">
        <v>1776</v>
      </c>
      <c r="BH241" s="2"/>
      <c r="BI241" s="2"/>
      <c r="BJ241" s="2"/>
      <c r="BK241" s="2"/>
      <c r="BL241" s="2"/>
      <c r="BM241" s="2"/>
      <c r="BN241" s="2"/>
      <c r="BO241" s="2"/>
      <c r="BP241" s="2">
        <v>241</v>
      </c>
    </row>
    <row r="242" spans="1:68" x14ac:dyDescent="0.25">
      <c r="A242">
        <v>490</v>
      </c>
      <c r="B242" t="str">
        <f t="shared" si="10"/>
        <v>Georgia,Tattnall County</v>
      </c>
      <c r="C242" s="16" t="s">
        <v>23</v>
      </c>
      <c r="D242" s="12" t="s">
        <v>529</v>
      </c>
      <c r="E242" s="17" t="s">
        <v>2234</v>
      </c>
      <c r="F242" s="18">
        <v>7</v>
      </c>
      <c r="G242" s="27">
        <v>2</v>
      </c>
      <c r="H242" s="20">
        <v>8</v>
      </c>
      <c r="I242" s="17">
        <v>1</v>
      </c>
      <c r="J242" s="17">
        <v>1</v>
      </c>
      <c r="K242" s="31">
        <v>6</v>
      </c>
      <c r="L242" s="16">
        <f t="shared" si="9"/>
        <v>25</v>
      </c>
      <c r="N242" s="2" t="str">
        <f t="shared" si="11"/>
        <v/>
      </c>
      <c r="O242" s="2">
        <v>241</v>
      </c>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t="s">
        <v>1777</v>
      </c>
      <c r="BH242" s="2"/>
      <c r="BI242" s="2"/>
      <c r="BJ242" s="2"/>
      <c r="BK242" s="2"/>
      <c r="BL242" s="2"/>
      <c r="BM242" s="2"/>
      <c r="BN242" s="2"/>
      <c r="BO242" s="2"/>
      <c r="BP242" s="2">
        <v>242</v>
      </c>
    </row>
    <row r="243" spans="1:68" x14ac:dyDescent="0.25">
      <c r="A243">
        <v>494</v>
      </c>
      <c r="B243" t="str">
        <f t="shared" si="10"/>
        <v>Georgia,Thomas County</v>
      </c>
      <c r="C243" s="16" t="s">
        <v>23</v>
      </c>
      <c r="D243" s="12" t="s">
        <v>532</v>
      </c>
      <c r="E243" s="17" t="s">
        <v>2164</v>
      </c>
      <c r="F243" s="18">
        <v>7</v>
      </c>
      <c r="G243" s="19">
        <v>4</v>
      </c>
      <c r="H243" s="35">
        <v>8</v>
      </c>
      <c r="I243" s="17">
        <v>1</v>
      </c>
      <c r="J243" s="17">
        <v>1</v>
      </c>
      <c r="K243" s="21">
        <v>6</v>
      </c>
      <c r="L243" s="16">
        <f t="shared" si="9"/>
        <v>27</v>
      </c>
      <c r="N243" s="2" t="str">
        <f t="shared" si="11"/>
        <v/>
      </c>
      <c r="O243" s="2">
        <v>242</v>
      </c>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t="s">
        <v>545</v>
      </c>
      <c r="BH243" s="2"/>
      <c r="BI243" s="2"/>
      <c r="BJ243" s="2"/>
      <c r="BK243" s="2"/>
      <c r="BL243" s="2"/>
      <c r="BM243" s="2"/>
      <c r="BN243" s="2"/>
      <c r="BO243" s="2"/>
      <c r="BP243" s="2">
        <v>243</v>
      </c>
    </row>
    <row r="244" spans="1:68" x14ac:dyDescent="0.25">
      <c r="A244">
        <v>498</v>
      </c>
      <c r="B244" t="str">
        <f t="shared" si="10"/>
        <v>Georgia,Treutlen County</v>
      </c>
      <c r="C244" s="16" t="s">
        <v>23</v>
      </c>
      <c r="D244" s="12" t="s">
        <v>536</v>
      </c>
      <c r="E244" s="17" t="s">
        <v>2221</v>
      </c>
      <c r="F244" s="18">
        <v>7</v>
      </c>
      <c r="G244" s="27">
        <v>2</v>
      </c>
      <c r="H244" s="38">
        <v>9</v>
      </c>
      <c r="I244" s="17">
        <v>1</v>
      </c>
      <c r="J244" s="17">
        <v>1</v>
      </c>
      <c r="K244" s="31">
        <v>6</v>
      </c>
      <c r="L244" s="16">
        <f t="shared" si="9"/>
        <v>26</v>
      </c>
      <c r="N244" s="2" t="str">
        <f t="shared" si="11"/>
        <v/>
      </c>
      <c r="O244" s="2">
        <v>243</v>
      </c>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t="s">
        <v>791</v>
      </c>
      <c r="BH244" s="2"/>
      <c r="BI244" s="2"/>
      <c r="BJ244" s="2"/>
      <c r="BK244" s="2"/>
      <c r="BL244" s="2"/>
      <c r="BM244" s="2"/>
      <c r="BN244" s="2"/>
      <c r="BO244" s="2"/>
      <c r="BP244" s="2">
        <v>244</v>
      </c>
    </row>
    <row r="245" spans="1:68" x14ac:dyDescent="0.25">
      <c r="A245">
        <v>511</v>
      </c>
      <c r="B245" t="str">
        <f t="shared" si="10"/>
        <v>Georgia,Wheeler County</v>
      </c>
      <c r="C245" s="16" t="s">
        <v>23</v>
      </c>
      <c r="D245" s="12" t="s">
        <v>545</v>
      </c>
      <c r="E245" s="17" t="s">
        <v>2222</v>
      </c>
      <c r="F245" s="18">
        <v>7</v>
      </c>
      <c r="G245" s="27">
        <v>2</v>
      </c>
      <c r="H245" s="38">
        <v>9</v>
      </c>
      <c r="I245" s="17">
        <v>1</v>
      </c>
      <c r="J245" s="17">
        <v>1</v>
      </c>
      <c r="K245" s="31">
        <v>6</v>
      </c>
      <c r="L245" s="16">
        <f t="shared" si="9"/>
        <v>26</v>
      </c>
      <c r="N245" s="2" t="str">
        <f t="shared" si="11"/>
        <v/>
      </c>
      <c r="O245" s="2">
        <v>244</v>
      </c>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t="s">
        <v>1778</v>
      </c>
      <c r="BH245" s="2"/>
      <c r="BI245" s="2"/>
      <c r="BJ245" s="2"/>
      <c r="BK245" s="2"/>
      <c r="BL245" s="2"/>
      <c r="BM245" s="2"/>
      <c r="BN245" s="2"/>
      <c r="BO245" s="2"/>
      <c r="BP245" s="2">
        <v>245</v>
      </c>
    </row>
    <row r="246" spans="1:68" x14ac:dyDescent="0.25">
      <c r="A246">
        <v>517</v>
      </c>
      <c r="B246" t="str">
        <f t="shared" si="10"/>
        <v>Georgia,Worth County</v>
      </c>
      <c r="C246" s="16" t="s">
        <v>23</v>
      </c>
      <c r="D246" s="12" t="s">
        <v>549</v>
      </c>
      <c r="E246" s="17" t="s">
        <v>2235</v>
      </c>
      <c r="F246" s="18">
        <v>7</v>
      </c>
      <c r="G246" s="27">
        <v>2</v>
      </c>
      <c r="H246" s="20">
        <v>8</v>
      </c>
      <c r="I246" s="17">
        <v>1</v>
      </c>
      <c r="J246" s="17">
        <v>1</v>
      </c>
      <c r="K246" s="31">
        <v>6</v>
      </c>
      <c r="L246" s="16">
        <f t="shared" si="9"/>
        <v>25</v>
      </c>
      <c r="N246" s="2" t="str">
        <f t="shared" si="11"/>
        <v/>
      </c>
      <c r="O246" s="2">
        <v>245</v>
      </c>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t="s">
        <v>1779</v>
      </c>
      <c r="BH246" s="2"/>
      <c r="BI246" s="2"/>
      <c r="BJ246" s="2"/>
      <c r="BK246" s="2"/>
      <c r="BL246" s="2"/>
      <c r="BM246" s="2"/>
      <c r="BN246" s="2"/>
      <c r="BO246" s="2"/>
      <c r="BP246" s="2">
        <v>246</v>
      </c>
    </row>
    <row r="247" spans="1:68" x14ac:dyDescent="0.25">
      <c r="A247">
        <v>670</v>
      </c>
      <c r="B247" t="str">
        <f t="shared" si="10"/>
        <v>Indiana,Brown County</v>
      </c>
      <c r="C247" s="16" t="s">
        <v>27</v>
      </c>
      <c r="D247" s="12" t="s">
        <v>590</v>
      </c>
      <c r="E247" s="17" t="s">
        <v>2184</v>
      </c>
      <c r="F247" s="34">
        <v>4</v>
      </c>
      <c r="G247" s="37">
        <v>5</v>
      </c>
      <c r="H247" s="53">
        <v>3</v>
      </c>
      <c r="I247" s="17">
        <v>1</v>
      </c>
      <c r="J247" s="17">
        <v>1</v>
      </c>
      <c r="K247" s="21">
        <v>6</v>
      </c>
      <c r="L247" s="16">
        <f t="shared" si="9"/>
        <v>20</v>
      </c>
      <c r="N247" s="2" t="str">
        <f t="shared" si="11"/>
        <v/>
      </c>
      <c r="O247" s="2">
        <v>246</v>
      </c>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t="s">
        <v>639</v>
      </c>
      <c r="BH247" s="2"/>
      <c r="BI247" s="2"/>
      <c r="BJ247" s="2"/>
      <c r="BK247" s="2"/>
      <c r="BL247" s="2"/>
      <c r="BM247" s="2"/>
      <c r="BN247" s="2"/>
      <c r="BO247" s="2"/>
      <c r="BP247" s="2">
        <v>247</v>
      </c>
    </row>
    <row r="248" spans="1:68" x14ac:dyDescent="0.25">
      <c r="A248">
        <v>676</v>
      </c>
      <c r="B248" t="str">
        <f t="shared" si="10"/>
        <v>Indiana,Crawford County</v>
      </c>
      <c r="C248" s="16" t="s">
        <v>27</v>
      </c>
      <c r="D248" s="12" t="s">
        <v>227</v>
      </c>
      <c r="E248" s="17" t="s">
        <v>2259</v>
      </c>
      <c r="F248" s="34">
        <v>4</v>
      </c>
      <c r="G248" s="37">
        <v>5</v>
      </c>
      <c r="H248" s="24">
        <v>5</v>
      </c>
      <c r="I248" s="17">
        <v>1</v>
      </c>
      <c r="J248" s="17">
        <v>1</v>
      </c>
      <c r="K248" s="31">
        <v>6</v>
      </c>
      <c r="L248" s="16">
        <f t="shared" si="9"/>
        <v>22</v>
      </c>
      <c r="N248" s="2" t="str">
        <f t="shared" si="11"/>
        <v/>
      </c>
      <c r="O248" s="2">
        <v>247</v>
      </c>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t="s">
        <v>792</v>
      </c>
      <c r="BH248" s="2"/>
      <c r="BI248" s="2"/>
      <c r="BJ248" s="2"/>
      <c r="BK248" s="2"/>
      <c r="BL248" s="2"/>
      <c r="BM248" s="2"/>
      <c r="BN248" s="2"/>
      <c r="BO248" s="2"/>
      <c r="BP248" s="2">
        <v>248</v>
      </c>
    </row>
    <row r="249" spans="1:68" x14ac:dyDescent="0.25">
      <c r="A249">
        <v>691</v>
      </c>
      <c r="B249" t="str">
        <f t="shared" si="10"/>
        <v>Indiana,Greene County</v>
      </c>
      <c r="C249" s="16" t="s">
        <v>27</v>
      </c>
      <c r="D249" s="12" t="s">
        <v>136</v>
      </c>
      <c r="E249" s="17" t="s">
        <v>2260</v>
      </c>
      <c r="F249" s="34">
        <v>4</v>
      </c>
      <c r="G249" s="37">
        <v>5</v>
      </c>
      <c r="H249" s="36">
        <v>4</v>
      </c>
      <c r="I249" s="17">
        <v>1</v>
      </c>
      <c r="J249" s="17">
        <v>1</v>
      </c>
      <c r="K249" s="31">
        <v>6</v>
      </c>
      <c r="L249" s="16">
        <f t="shared" si="9"/>
        <v>21</v>
      </c>
      <c r="N249" s="2" t="str">
        <f t="shared" si="11"/>
        <v/>
      </c>
      <c r="O249" s="2">
        <v>248</v>
      </c>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t="s">
        <v>1780</v>
      </c>
      <c r="BH249" s="2"/>
      <c r="BI249" s="2"/>
      <c r="BJ249" s="2"/>
      <c r="BK249" s="2"/>
      <c r="BL249" s="2"/>
      <c r="BM249" s="2"/>
      <c r="BN249" s="2"/>
      <c r="BO249" s="2"/>
      <c r="BP249" s="2">
        <v>249</v>
      </c>
    </row>
    <row r="250" spans="1:68" x14ac:dyDescent="0.25">
      <c r="A250">
        <v>721</v>
      </c>
      <c r="B250" t="str">
        <f t="shared" si="10"/>
        <v>Indiana,Ohio County</v>
      </c>
      <c r="C250" s="16" t="s">
        <v>27</v>
      </c>
      <c r="D250" s="12" t="s">
        <v>662</v>
      </c>
      <c r="E250" s="17" t="s">
        <v>2180</v>
      </c>
      <c r="F250" s="34">
        <v>4</v>
      </c>
      <c r="G250" s="23">
        <v>6</v>
      </c>
      <c r="H250" s="36">
        <v>4</v>
      </c>
      <c r="I250" s="17">
        <v>1</v>
      </c>
      <c r="J250" s="17">
        <v>1</v>
      </c>
      <c r="K250" s="21">
        <v>6</v>
      </c>
      <c r="L250" s="16">
        <f t="shared" si="9"/>
        <v>22</v>
      </c>
      <c r="N250" s="2" t="str">
        <f t="shared" si="11"/>
        <v/>
      </c>
      <c r="O250" s="2">
        <v>249</v>
      </c>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t="s">
        <v>1781</v>
      </c>
      <c r="BH250" s="2"/>
      <c r="BI250" s="2"/>
      <c r="BJ250" s="2"/>
      <c r="BK250" s="2"/>
      <c r="BL250" s="2"/>
      <c r="BM250" s="2"/>
      <c r="BN250" s="2"/>
      <c r="BO250" s="2"/>
      <c r="BP250" s="2">
        <v>250</v>
      </c>
    </row>
    <row r="251" spans="1:68" x14ac:dyDescent="0.25">
      <c r="A251">
        <v>898</v>
      </c>
      <c r="B251" t="str">
        <f t="shared" si="10"/>
        <v>Kansas,Jefferson County</v>
      </c>
      <c r="C251" s="16" t="s">
        <v>29</v>
      </c>
      <c r="D251" s="12" t="s">
        <v>141</v>
      </c>
      <c r="E251" s="17" t="s">
        <v>2256</v>
      </c>
      <c r="F251" s="34">
        <v>4</v>
      </c>
      <c r="G251" s="27">
        <v>2</v>
      </c>
      <c r="H251" s="35">
        <v>8</v>
      </c>
      <c r="I251" s="17">
        <v>1</v>
      </c>
      <c r="J251" s="17">
        <v>1</v>
      </c>
      <c r="K251" s="31">
        <v>6</v>
      </c>
      <c r="L251" s="16">
        <f t="shared" si="9"/>
        <v>22</v>
      </c>
      <c r="N251" s="2" t="str">
        <f t="shared" si="11"/>
        <v/>
      </c>
      <c r="O251" s="2">
        <v>250</v>
      </c>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t="s">
        <v>1439</v>
      </c>
      <c r="BH251" s="2"/>
      <c r="BI251" s="2"/>
      <c r="BJ251" s="2"/>
      <c r="BK251" s="2"/>
      <c r="BL251" s="2"/>
      <c r="BM251" s="2"/>
      <c r="BN251" s="2"/>
      <c r="BO251" s="2"/>
      <c r="BP251" s="2">
        <v>251</v>
      </c>
    </row>
    <row r="252" spans="1:68" x14ac:dyDescent="0.25">
      <c r="A252">
        <v>924</v>
      </c>
      <c r="B252" t="str">
        <f t="shared" si="10"/>
        <v>Kansas,Osage County</v>
      </c>
      <c r="C252" s="16" t="s">
        <v>29</v>
      </c>
      <c r="D252" s="12" t="s">
        <v>767</v>
      </c>
      <c r="E252" s="17" t="s">
        <v>2245</v>
      </c>
      <c r="F252" s="22">
        <v>6</v>
      </c>
      <c r="G252" s="27">
        <v>2</v>
      </c>
      <c r="H252" s="35">
        <v>8</v>
      </c>
      <c r="I252" s="17">
        <v>1</v>
      </c>
      <c r="J252" s="30">
        <v>2</v>
      </c>
      <c r="K252" s="31">
        <v>6</v>
      </c>
      <c r="L252" s="16">
        <f t="shared" si="9"/>
        <v>25</v>
      </c>
      <c r="N252" s="2" t="str">
        <f t="shared" si="11"/>
        <v/>
      </c>
      <c r="O252" s="2">
        <v>251</v>
      </c>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t="s">
        <v>1782</v>
      </c>
      <c r="BH252" s="2"/>
      <c r="BI252" s="2"/>
      <c r="BJ252" s="2"/>
      <c r="BK252" s="2"/>
      <c r="BL252" s="2"/>
      <c r="BM252" s="2"/>
      <c r="BN252" s="2"/>
      <c r="BO252" s="2"/>
      <c r="BP252" s="2">
        <v>252</v>
      </c>
    </row>
    <row r="253" spans="1:68" x14ac:dyDescent="0.25">
      <c r="A253">
        <v>1082</v>
      </c>
      <c r="B253" t="str">
        <f t="shared" si="10"/>
        <v>Louisiana,Ascension Parish</v>
      </c>
      <c r="C253" s="16" t="s">
        <v>31</v>
      </c>
      <c r="D253" s="12" t="s">
        <v>852</v>
      </c>
      <c r="E253" s="17" t="s">
        <v>2191</v>
      </c>
      <c r="F253" s="22">
        <v>6</v>
      </c>
      <c r="G253" s="51">
        <v>9</v>
      </c>
      <c r="H253" s="20">
        <v>8</v>
      </c>
      <c r="I253" s="25">
        <v>4</v>
      </c>
      <c r="J253" s="30">
        <v>2</v>
      </c>
      <c r="K253" s="31">
        <v>6</v>
      </c>
      <c r="L253" s="16">
        <f t="shared" si="9"/>
        <v>35</v>
      </c>
      <c r="N253" s="2" t="str">
        <f t="shared" si="11"/>
        <v/>
      </c>
      <c r="O253" s="2">
        <v>252</v>
      </c>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t="s">
        <v>1783</v>
      </c>
      <c r="BH253" s="2"/>
      <c r="BI253" s="2"/>
      <c r="BJ253" s="2"/>
      <c r="BK253" s="2"/>
      <c r="BL253" s="2"/>
      <c r="BM253" s="2"/>
      <c r="BN253" s="2"/>
      <c r="BO253" s="2"/>
      <c r="BP253" s="2">
        <v>253</v>
      </c>
    </row>
    <row r="254" spans="1:68" x14ac:dyDescent="0.25">
      <c r="A254">
        <v>1084</v>
      </c>
      <c r="B254" t="str">
        <f t="shared" si="10"/>
        <v>Louisiana,Avoyelles Parish</v>
      </c>
      <c r="C254" s="16" t="s">
        <v>31</v>
      </c>
      <c r="D254" s="12" t="s">
        <v>854</v>
      </c>
      <c r="E254" s="17" t="s">
        <v>2200</v>
      </c>
      <c r="F254" s="18">
        <v>7</v>
      </c>
      <c r="G254" s="19">
        <v>4</v>
      </c>
      <c r="H254" s="20">
        <v>8</v>
      </c>
      <c r="I254" s="17">
        <v>1</v>
      </c>
      <c r="J254" s="50">
        <v>3</v>
      </c>
      <c r="K254" s="31">
        <v>6</v>
      </c>
      <c r="L254" s="16">
        <f t="shared" si="9"/>
        <v>29</v>
      </c>
      <c r="N254" s="2" t="str">
        <f t="shared" si="11"/>
        <v/>
      </c>
      <c r="O254" s="2">
        <v>253</v>
      </c>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t="s">
        <v>1784</v>
      </c>
      <c r="BH254" s="2"/>
      <c r="BI254" s="2"/>
      <c r="BJ254" s="2"/>
      <c r="BK254" s="2"/>
      <c r="BL254" s="2"/>
      <c r="BM254" s="2"/>
      <c r="BN254" s="2"/>
      <c r="BO254" s="2"/>
      <c r="BP254" s="2">
        <v>254</v>
      </c>
    </row>
    <row r="255" spans="1:68" x14ac:dyDescent="0.25">
      <c r="A255">
        <v>1092</v>
      </c>
      <c r="B255" t="str">
        <f t="shared" si="10"/>
        <v>Louisiana,Catahoula Parish</v>
      </c>
      <c r="C255" s="16" t="s">
        <v>31</v>
      </c>
      <c r="D255" s="12" t="s">
        <v>862</v>
      </c>
      <c r="E255" s="17" t="s">
        <v>2236</v>
      </c>
      <c r="F255" s="48">
        <v>9</v>
      </c>
      <c r="G255" s="27">
        <v>2</v>
      </c>
      <c r="H255" s="35">
        <v>8</v>
      </c>
      <c r="I255" s="17">
        <v>1</v>
      </c>
      <c r="J255" s="17">
        <v>1</v>
      </c>
      <c r="K255" s="31">
        <v>6</v>
      </c>
      <c r="L255" s="16">
        <f t="shared" si="9"/>
        <v>27</v>
      </c>
      <c r="N255" s="2" t="str">
        <f t="shared" si="11"/>
        <v/>
      </c>
      <c r="O255" s="2">
        <v>254</v>
      </c>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t="s">
        <v>1785</v>
      </c>
      <c r="BH255" s="2"/>
      <c r="BI255" s="2"/>
      <c r="BJ255" s="2"/>
      <c r="BK255" s="2"/>
      <c r="BL255" s="2"/>
      <c r="BM255" s="2"/>
      <c r="BN255" s="2"/>
      <c r="BO255" s="2"/>
      <c r="BP255" s="2">
        <v>255</v>
      </c>
    </row>
    <row r="256" spans="1:68" x14ac:dyDescent="0.25">
      <c r="A256">
        <v>1103</v>
      </c>
      <c r="B256" t="str">
        <f t="shared" si="10"/>
        <v>Louisiana,Iberville Parish</v>
      </c>
      <c r="C256" s="16" t="s">
        <v>31</v>
      </c>
      <c r="D256" s="12" t="s">
        <v>873</v>
      </c>
      <c r="E256" s="17" t="s">
        <v>2190</v>
      </c>
      <c r="F256" s="18">
        <v>7</v>
      </c>
      <c r="G256" s="51">
        <v>9</v>
      </c>
      <c r="H256" s="20">
        <v>8</v>
      </c>
      <c r="I256" s="25">
        <v>4</v>
      </c>
      <c r="J256" s="30">
        <v>2</v>
      </c>
      <c r="K256" s="31">
        <v>6</v>
      </c>
      <c r="L256" s="16">
        <f t="shared" si="9"/>
        <v>36</v>
      </c>
      <c r="N256" s="2" t="str">
        <f t="shared" si="11"/>
        <v/>
      </c>
      <c r="O256" s="2">
        <v>255</v>
      </c>
    </row>
    <row r="257" spans="1:14" x14ac:dyDescent="0.25">
      <c r="A257">
        <v>1115</v>
      </c>
      <c r="B257" t="str">
        <f t="shared" si="10"/>
        <v>Louisiana,Orleans Parish</v>
      </c>
      <c r="C257" s="16" t="s">
        <v>31</v>
      </c>
      <c r="D257" s="12" t="s">
        <v>885</v>
      </c>
      <c r="E257" s="17" t="s">
        <v>2178</v>
      </c>
      <c r="F257" s="22">
        <v>6</v>
      </c>
      <c r="G257" s="39">
        <v>7</v>
      </c>
      <c r="H257" s="17">
        <v>1</v>
      </c>
      <c r="I257" s="25">
        <v>4</v>
      </c>
      <c r="J257" s="30">
        <v>2</v>
      </c>
      <c r="K257" s="21">
        <v>6</v>
      </c>
      <c r="L257" s="16">
        <f t="shared" si="9"/>
        <v>26</v>
      </c>
      <c r="N257" s="2" t="str">
        <f t="shared" si="11"/>
        <v/>
      </c>
    </row>
    <row r="258" spans="1:14" x14ac:dyDescent="0.25">
      <c r="A258">
        <v>1118</v>
      </c>
      <c r="B258" t="str">
        <f t="shared" si="10"/>
        <v>Louisiana,Pointe Coupee Parish</v>
      </c>
      <c r="C258" s="16" t="s">
        <v>31</v>
      </c>
      <c r="D258" s="12" t="s">
        <v>888</v>
      </c>
      <c r="E258" s="17" t="s">
        <v>2140</v>
      </c>
      <c r="F258" s="18">
        <v>7</v>
      </c>
      <c r="G258" s="65">
        <v>10</v>
      </c>
      <c r="H258" s="35">
        <v>8</v>
      </c>
      <c r="I258" s="17">
        <v>1</v>
      </c>
      <c r="J258" s="50">
        <v>3</v>
      </c>
      <c r="K258" s="21">
        <v>6</v>
      </c>
      <c r="L258" s="16">
        <f t="shared" ref="L258:L321" si="12">SUM(F258:K258)</f>
        <v>35</v>
      </c>
      <c r="N258" s="2" t="str">
        <f t="shared" si="11"/>
        <v/>
      </c>
    </row>
    <row r="259" spans="1:14" x14ac:dyDescent="0.25">
      <c r="A259">
        <v>1126</v>
      </c>
      <c r="B259" t="str">
        <f t="shared" ref="B259:B322" si="13">C259&amp;","&amp;D259</f>
        <v>Louisiana,St James Parish</v>
      </c>
      <c r="C259" s="16" t="s">
        <v>31</v>
      </c>
      <c r="D259" s="12" t="s">
        <v>896</v>
      </c>
      <c r="E259" s="17" t="s">
        <v>2139</v>
      </c>
      <c r="F259" s="22">
        <v>6</v>
      </c>
      <c r="G259" s="65">
        <v>10</v>
      </c>
      <c r="H259" s="20">
        <v>8</v>
      </c>
      <c r="I259" s="61">
        <v>6</v>
      </c>
      <c r="J259" s="30">
        <v>2</v>
      </c>
      <c r="K259" s="21">
        <v>6</v>
      </c>
      <c r="L259" s="16">
        <f t="shared" si="12"/>
        <v>38</v>
      </c>
    </row>
    <row r="260" spans="1:14" x14ac:dyDescent="0.25">
      <c r="A260">
        <v>1133</v>
      </c>
      <c r="B260" t="str">
        <f t="shared" si="13"/>
        <v>Louisiana,Tensas Parish</v>
      </c>
      <c r="C260" s="16" t="s">
        <v>31</v>
      </c>
      <c r="D260" s="12" t="s">
        <v>903</v>
      </c>
      <c r="E260" s="17" t="s">
        <v>2246</v>
      </c>
      <c r="F260" s="48">
        <v>9</v>
      </c>
      <c r="G260" s="27">
        <v>2</v>
      </c>
      <c r="H260" s="29">
        <v>7</v>
      </c>
      <c r="I260" s="17">
        <v>1</v>
      </c>
      <c r="J260" s="17">
        <v>1</v>
      </c>
      <c r="K260" s="31">
        <v>6</v>
      </c>
      <c r="L260" s="16">
        <f t="shared" si="12"/>
        <v>26</v>
      </c>
    </row>
    <row r="261" spans="1:14" x14ac:dyDescent="0.25">
      <c r="A261">
        <v>1137</v>
      </c>
      <c r="B261" t="str">
        <f t="shared" si="13"/>
        <v>Louisiana,Vernon Parish</v>
      </c>
      <c r="C261" s="16" t="s">
        <v>31</v>
      </c>
      <c r="D261" s="12" t="s">
        <v>907</v>
      </c>
      <c r="E261" s="17" t="s">
        <v>2149</v>
      </c>
      <c r="F261" s="18">
        <v>7</v>
      </c>
      <c r="G261" s="19">
        <v>4</v>
      </c>
      <c r="H261" s="52">
        <v>10</v>
      </c>
      <c r="I261" s="17">
        <v>1</v>
      </c>
      <c r="J261" s="17">
        <v>1</v>
      </c>
      <c r="K261" s="21">
        <v>6</v>
      </c>
      <c r="L261" s="16">
        <f t="shared" si="12"/>
        <v>29</v>
      </c>
    </row>
    <row r="262" spans="1:14" x14ac:dyDescent="0.25">
      <c r="A262">
        <v>1138</v>
      </c>
      <c r="B262" t="str">
        <f t="shared" si="13"/>
        <v>Louisiana,Washington Parish</v>
      </c>
      <c r="C262" s="16" t="s">
        <v>31</v>
      </c>
      <c r="D262" s="12" t="s">
        <v>908</v>
      </c>
      <c r="E262" s="17" t="s">
        <v>2211</v>
      </c>
      <c r="F262" s="18">
        <v>7</v>
      </c>
      <c r="G262" s="23">
        <v>6</v>
      </c>
      <c r="H262" s="35">
        <v>8</v>
      </c>
      <c r="I262" s="17">
        <v>1</v>
      </c>
      <c r="J262" s="17">
        <v>1</v>
      </c>
      <c r="K262" s="31">
        <v>6</v>
      </c>
      <c r="L262" s="16">
        <f t="shared" si="12"/>
        <v>29</v>
      </c>
    </row>
    <row r="263" spans="1:14" x14ac:dyDescent="0.25">
      <c r="A263">
        <v>1142</v>
      </c>
      <c r="B263" t="str">
        <f t="shared" si="13"/>
        <v>Louisiana,West Feliciana Parish</v>
      </c>
      <c r="C263" s="16" t="s">
        <v>31</v>
      </c>
      <c r="D263" s="12" t="s">
        <v>912</v>
      </c>
      <c r="E263" s="17" t="s">
        <v>2223</v>
      </c>
      <c r="F263" s="18">
        <v>7</v>
      </c>
      <c r="G263" s="27">
        <v>2</v>
      </c>
      <c r="H263" s="38">
        <v>9</v>
      </c>
      <c r="I263" s="17">
        <v>1</v>
      </c>
      <c r="J263" s="17">
        <v>1</v>
      </c>
      <c r="K263" s="31">
        <v>6</v>
      </c>
      <c r="L263" s="16">
        <f t="shared" si="12"/>
        <v>26</v>
      </c>
    </row>
    <row r="264" spans="1:14" x14ac:dyDescent="0.25">
      <c r="A264">
        <v>1148</v>
      </c>
      <c r="B264" t="str">
        <f t="shared" si="13"/>
        <v>Maine,Hancock County</v>
      </c>
      <c r="C264" s="16" t="s">
        <v>32</v>
      </c>
      <c r="D264" s="12" t="s">
        <v>493</v>
      </c>
      <c r="E264" s="17" t="s">
        <v>2186</v>
      </c>
      <c r="F264" s="43">
        <v>3</v>
      </c>
      <c r="G264" s="19">
        <v>4</v>
      </c>
      <c r="H264" s="17">
        <v>1</v>
      </c>
      <c r="I264" s="40">
        <v>3</v>
      </c>
      <c r="J264" s="17">
        <v>1</v>
      </c>
      <c r="K264" s="21">
        <v>6</v>
      </c>
      <c r="L264" s="16">
        <f t="shared" si="12"/>
        <v>18</v>
      </c>
    </row>
    <row r="265" spans="1:14" x14ac:dyDescent="0.25">
      <c r="A265">
        <v>1178</v>
      </c>
      <c r="B265" t="str">
        <f t="shared" si="13"/>
        <v>Maryland,Somerset County</v>
      </c>
      <c r="C265" s="16" t="s">
        <v>33</v>
      </c>
      <c r="D265" s="12" t="s">
        <v>921</v>
      </c>
      <c r="E265" s="17" t="s">
        <v>2247</v>
      </c>
      <c r="F265" s="34">
        <v>4</v>
      </c>
      <c r="G265" s="37">
        <v>5</v>
      </c>
      <c r="H265" s="36">
        <v>4</v>
      </c>
      <c r="I265" s="56">
        <v>7</v>
      </c>
      <c r="J265" s="17">
        <v>1</v>
      </c>
      <c r="K265" s="31">
        <v>6</v>
      </c>
      <c r="L265" s="16">
        <f t="shared" si="12"/>
        <v>27</v>
      </c>
    </row>
    <row r="266" spans="1:14" x14ac:dyDescent="0.25">
      <c r="A266">
        <v>1182</v>
      </c>
      <c r="B266" t="str">
        <f t="shared" si="13"/>
        <v>Maryland,Worcester County</v>
      </c>
      <c r="C266" s="16" t="s">
        <v>33</v>
      </c>
      <c r="D266" s="12" t="s">
        <v>939</v>
      </c>
      <c r="E266" s="17" t="s">
        <v>2172</v>
      </c>
      <c r="F266" s="34">
        <v>4</v>
      </c>
      <c r="G266" s="37">
        <v>5</v>
      </c>
      <c r="H266" s="36">
        <v>4</v>
      </c>
      <c r="I266" s="61">
        <v>6</v>
      </c>
      <c r="J266" s="30">
        <v>2</v>
      </c>
      <c r="K266" s="21">
        <v>6</v>
      </c>
      <c r="L266" s="16">
        <f t="shared" si="12"/>
        <v>27</v>
      </c>
    </row>
    <row r="267" spans="1:14" x14ac:dyDescent="0.25">
      <c r="A267">
        <v>1193</v>
      </c>
      <c r="B267" t="str">
        <f t="shared" si="13"/>
        <v>Massachusetts,Nantucket County</v>
      </c>
      <c r="C267" s="16" t="s">
        <v>35</v>
      </c>
      <c r="D267" s="12" t="s">
        <v>948</v>
      </c>
      <c r="E267" s="17" t="s">
        <v>2262</v>
      </c>
      <c r="F267" s="43">
        <v>3</v>
      </c>
      <c r="G267" s="27">
        <v>2</v>
      </c>
      <c r="H267" s="17">
        <v>1</v>
      </c>
      <c r="I267" s="25">
        <v>4</v>
      </c>
      <c r="J267" s="17">
        <v>1</v>
      </c>
      <c r="K267" s="31">
        <v>6</v>
      </c>
      <c r="L267" s="16">
        <f t="shared" si="12"/>
        <v>17</v>
      </c>
    </row>
    <row r="268" spans="1:14" x14ac:dyDescent="0.25">
      <c r="A268">
        <v>1368</v>
      </c>
      <c r="B268" t="str">
        <f t="shared" si="13"/>
        <v>Mississippi,Adams County</v>
      </c>
      <c r="C268" s="16" t="s">
        <v>38</v>
      </c>
      <c r="D268" s="12" t="s">
        <v>327</v>
      </c>
      <c r="E268" s="17" t="s">
        <v>2165</v>
      </c>
      <c r="F268" s="18">
        <v>7</v>
      </c>
      <c r="G268" s="27">
        <v>2</v>
      </c>
      <c r="H268" s="20">
        <v>8</v>
      </c>
      <c r="I268" s="17">
        <v>1</v>
      </c>
      <c r="J268" s="17">
        <v>1</v>
      </c>
      <c r="K268" s="21">
        <v>6</v>
      </c>
      <c r="L268" s="16">
        <f t="shared" si="12"/>
        <v>25</v>
      </c>
    </row>
    <row r="269" spans="1:14" x14ac:dyDescent="0.25">
      <c r="A269">
        <v>1375</v>
      </c>
      <c r="B269" t="str">
        <f t="shared" si="13"/>
        <v>Mississippi,Carroll County</v>
      </c>
      <c r="C269" s="16" t="s">
        <v>38</v>
      </c>
      <c r="D269" s="12" t="s">
        <v>220</v>
      </c>
      <c r="E269" s="17" t="s">
        <v>2144</v>
      </c>
      <c r="F269" s="18">
        <v>7</v>
      </c>
      <c r="G269" s="39">
        <v>7</v>
      </c>
      <c r="H269" s="20">
        <v>8</v>
      </c>
      <c r="I269" s="17">
        <v>1</v>
      </c>
      <c r="J269" s="17">
        <v>1</v>
      </c>
      <c r="K269" s="21">
        <v>6</v>
      </c>
      <c r="L269" s="16">
        <f t="shared" si="12"/>
        <v>30</v>
      </c>
    </row>
    <row r="270" spans="1:14" x14ac:dyDescent="0.25">
      <c r="A270">
        <v>1385</v>
      </c>
      <c r="B270" t="str">
        <f t="shared" si="13"/>
        <v>Mississippi,Forrest County</v>
      </c>
      <c r="C270" s="16" t="s">
        <v>38</v>
      </c>
      <c r="D270" s="12" t="s">
        <v>1081</v>
      </c>
      <c r="E270" s="17" t="s">
        <v>2201</v>
      </c>
      <c r="F270" s="22">
        <v>6</v>
      </c>
      <c r="G270" s="23">
        <v>6</v>
      </c>
      <c r="H270" s="38">
        <v>9</v>
      </c>
      <c r="I270" s="17">
        <v>1</v>
      </c>
      <c r="J270" s="17">
        <v>1</v>
      </c>
      <c r="K270" s="31">
        <v>6</v>
      </c>
      <c r="L270" s="16">
        <f t="shared" si="12"/>
        <v>29</v>
      </c>
    </row>
    <row r="271" spans="1:14" x14ac:dyDescent="0.25">
      <c r="A271">
        <v>1398</v>
      </c>
      <c r="B271" t="str">
        <f t="shared" si="13"/>
        <v>Mississippi,Jasper County</v>
      </c>
      <c r="C271" s="16" t="s">
        <v>38</v>
      </c>
      <c r="D271" s="12" t="s">
        <v>499</v>
      </c>
      <c r="E271" s="17" t="s">
        <v>2202</v>
      </c>
      <c r="F271" s="18">
        <v>7</v>
      </c>
      <c r="G271" s="37">
        <v>5</v>
      </c>
      <c r="H271" s="38">
        <v>9</v>
      </c>
      <c r="I271" s="17">
        <v>1</v>
      </c>
      <c r="J271" s="17">
        <v>1</v>
      </c>
      <c r="K271" s="31">
        <v>6</v>
      </c>
      <c r="L271" s="16">
        <f t="shared" si="12"/>
        <v>29</v>
      </c>
    </row>
    <row r="272" spans="1:14" x14ac:dyDescent="0.25">
      <c r="A272">
        <v>1401</v>
      </c>
      <c r="B272" t="str">
        <f t="shared" si="13"/>
        <v>Mississippi,Jones County</v>
      </c>
      <c r="C272" s="16" t="s">
        <v>38</v>
      </c>
      <c r="D272" s="12" t="s">
        <v>502</v>
      </c>
      <c r="E272" s="17" t="s">
        <v>2212</v>
      </c>
      <c r="F272" s="18">
        <v>7</v>
      </c>
      <c r="G272" s="37">
        <v>5</v>
      </c>
      <c r="H272" s="20">
        <v>8</v>
      </c>
      <c r="I272" s="17">
        <v>1</v>
      </c>
      <c r="J272" s="17">
        <v>1</v>
      </c>
      <c r="K272" s="31">
        <v>6</v>
      </c>
      <c r="L272" s="16">
        <f t="shared" si="12"/>
        <v>28</v>
      </c>
    </row>
    <row r="273" spans="1:12" x14ac:dyDescent="0.25">
      <c r="A273">
        <v>1418</v>
      </c>
      <c r="B273" t="str">
        <f t="shared" si="13"/>
        <v>Mississippi,Newton County</v>
      </c>
      <c r="C273" s="16" t="s">
        <v>38</v>
      </c>
      <c r="D273" s="12" t="s">
        <v>250</v>
      </c>
      <c r="E273" s="17" t="s">
        <v>2224</v>
      </c>
      <c r="F273" s="18">
        <v>7</v>
      </c>
      <c r="G273" s="19">
        <v>4</v>
      </c>
      <c r="H273" s="20">
        <v>8</v>
      </c>
      <c r="I273" s="17">
        <v>1</v>
      </c>
      <c r="J273" s="17">
        <v>1</v>
      </c>
      <c r="K273" s="31">
        <v>6</v>
      </c>
      <c r="L273" s="16">
        <f t="shared" si="12"/>
        <v>27</v>
      </c>
    </row>
    <row r="274" spans="1:12" x14ac:dyDescent="0.25">
      <c r="A274">
        <v>1444</v>
      </c>
      <c r="B274" t="str">
        <f t="shared" si="13"/>
        <v>Mississippi,Wayne County</v>
      </c>
      <c r="C274" s="16" t="s">
        <v>38</v>
      </c>
      <c r="D274" s="12" t="s">
        <v>543</v>
      </c>
      <c r="E274" s="17" t="s">
        <v>2154</v>
      </c>
      <c r="F274" s="18">
        <v>7</v>
      </c>
      <c r="G274" s="37">
        <v>5</v>
      </c>
      <c r="H274" s="20">
        <v>8</v>
      </c>
      <c r="I274" s="17">
        <v>1</v>
      </c>
      <c r="J274" s="17">
        <v>1</v>
      </c>
      <c r="K274" s="21">
        <v>6</v>
      </c>
      <c r="L274" s="16">
        <f t="shared" si="12"/>
        <v>28</v>
      </c>
    </row>
    <row r="275" spans="1:12" x14ac:dyDescent="0.25">
      <c r="A275">
        <v>1457</v>
      </c>
      <c r="B275" t="str">
        <f t="shared" si="13"/>
        <v>Missouri,Benton County</v>
      </c>
      <c r="C275" s="16" t="s">
        <v>39</v>
      </c>
      <c r="D275" s="12" t="s">
        <v>217</v>
      </c>
      <c r="E275" s="17" t="s">
        <v>2175</v>
      </c>
      <c r="F275" s="34">
        <v>4</v>
      </c>
      <c r="G275" s="27">
        <v>2</v>
      </c>
      <c r="H275" s="35">
        <v>8</v>
      </c>
      <c r="I275" s="17">
        <v>1</v>
      </c>
      <c r="J275" s="30">
        <v>2</v>
      </c>
      <c r="K275" s="21">
        <v>6</v>
      </c>
      <c r="L275" s="16">
        <f t="shared" si="12"/>
        <v>23</v>
      </c>
    </row>
    <row r="276" spans="1:12" x14ac:dyDescent="0.25">
      <c r="A276">
        <v>1458</v>
      </c>
      <c r="B276" t="str">
        <f t="shared" si="13"/>
        <v>Missouri,Bollinger County</v>
      </c>
      <c r="C276" s="16" t="s">
        <v>39</v>
      </c>
      <c r="D276" s="12" t="s">
        <v>1113</v>
      </c>
      <c r="E276" s="17" t="s">
        <v>2213</v>
      </c>
      <c r="F276" s="22">
        <v>6</v>
      </c>
      <c r="G276" s="23">
        <v>6</v>
      </c>
      <c r="H276" s="35">
        <v>8</v>
      </c>
      <c r="I276" s="17">
        <v>1</v>
      </c>
      <c r="J276" s="30">
        <v>2</v>
      </c>
      <c r="K276" s="31">
        <v>6</v>
      </c>
      <c r="L276" s="16">
        <f t="shared" si="12"/>
        <v>29</v>
      </c>
    </row>
    <row r="277" spans="1:12" x14ac:dyDescent="0.25">
      <c r="A277">
        <v>1464</v>
      </c>
      <c r="B277" t="str">
        <f t="shared" si="13"/>
        <v>Missouri,Camden County</v>
      </c>
      <c r="C277" s="16" t="s">
        <v>39</v>
      </c>
      <c r="D277" s="12" t="s">
        <v>457</v>
      </c>
      <c r="E277" s="17" t="s">
        <v>2150</v>
      </c>
      <c r="F277" s="22">
        <v>6</v>
      </c>
      <c r="G277" s="23">
        <v>6</v>
      </c>
      <c r="H277" s="20">
        <v>8</v>
      </c>
      <c r="I277" s="17">
        <v>1</v>
      </c>
      <c r="J277" s="30">
        <v>2</v>
      </c>
      <c r="K277" s="21">
        <v>6</v>
      </c>
      <c r="L277" s="16">
        <f t="shared" si="12"/>
        <v>29</v>
      </c>
    </row>
    <row r="278" spans="1:12" x14ac:dyDescent="0.25">
      <c r="A278">
        <v>1468</v>
      </c>
      <c r="B278" t="str">
        <f t="shared" si="13"/>
        <v>Missouri,Cass County</v>
      </c>
      <c r="C278" s="16" t="s">
        <v>39</v>
      </c>
      <c r="D278" s="12" t="s">
        <v>592</v>
      </c>
      <c r="E278" s="17" t="s">
        <v>2254</v>
      </c>
      <c r="F278" s="34">
        <v>4</v>
      </c>
      <c r="G278" s="27">
        <v>2</v>
      </c>
      <c r="H278" s="35">
        <v>8</v>
      </c>
      <c r="I278" s="17">
        <v>1</v>
      </c>
      <c r="J278" s="30">
        <v>2</v>
      </c>
      <c r="K278" s="31">
        <v>6</v>
      </c>
      <c r="L278" s="16">
        <f t="shared" si="12"/>
        <v>23</v>
      </c>
    </row>
    <row r="279" spans="1:12" x14ac:dyDescent="0.25">
      <c r="A279">
        <v>1471</v>
      </c>
      <c r="B279" t="str">
        <f t="shared" si="13"/>
        <v>Missouri,Christian County</v>
      </c>
      <c r="C279" s="16" t="s">
        <v>39</v>
      </c>
      <c r="D279" s="12" t="s">
        <v>594</v>
      </c>
      <c r="E279" s="17" t="s">
        <v>2237</v>
      </c>
      <c r="F279" s="22">
        <v>6</v>
      </c>
      <c r="G279" s="27">
        <v>2</v>
      </c>
      <c r="H279" s="20">
        <v>8</v>
      </c>
      <c r="I279" s="17">
        <v>1</v>
      </c>
      <c r="J279" s="30">
        <v>2</v>
      </c>
      <c r="K279" s="31">
        <v>6</v>
      </c>
      <c r="L279" s="16">
        <f t="shared" si="12"/>
        <v>25</v>
      </c>
    </row>
    <row r="280" spans="1:12" x14ac:dyDescent="0.25">
      <c r="A280">
        <v>1479</v>
      </c>
      <c r="B280" t="str">
        <f t="shared" si="13"/>
        <v>Missouri,Dallas County</v>
      </c>
      <c r="C280" s="16" t="s">
        <v>39</v>
      </c>
      <c r="D280" s="12" t="s">
        <v>128</v>
      </c>
      <c r="E280" s="17" t="s">
        <v>2238</v>
      </c>
      <c r="F280" s="34">
        <v>4</v>
      </c>
      <c r="G280" s="37">
        <v>5</v>
      </c>
      <c r="H280" s="35">
        <v>8</v>
      </c>
      <c r="I280" s="17">
        <v>1</v>
      </c>
      <c r="J280" s="30">
        <v>2</v>
      </c>
      <c r="K280" s="31">
        <v>6</v>
      </c>
      <c r="L280" s="16">
        <f t="shared" si="12"/>
        <v>26</v>
      </c>
    </row>
    <row r="281" spans="1:12" x14ac:dyDescent="0.25">
      <c r="A281">
        <v>1499</v>
      </c>
      <c r="B281" t="str">
        <f t="shared" si="13"/>
        <v>Missouri,Jefferson County</v>
      </c>
      <c r="C281" s="16" t="s">
        <v>39</v>
      </c>
      <c r="D281" s="12" t="s">
        <v>141</v>
      </c>
      <c r="E281" s="17" t="s">
        <v>2248</v>
      </c>
      <c r="F281" s="22">
        <v>6</v>
      </c>
      <c r="G281" s="37">
        <v>5</v>
      </c>
      <c r="H281" s="33">
        <v>6</v>
      </c>
      <c r="I281" s="17">
        <v>1</v>
      </c>
      <c r="J281" s="30">
        <v>2</v>
      </c>
      <c r="K281" s="31">
        <v>6</v>
      </c>
      <c r="L281" s="16">
        <f t="shared" si="12"/>
        <v>26</v>
      </c>
    </row>
    <row r="282" spans="1:12" x14ac:dyDescent="0.25">
      <c r="A282">
        <v>1503</v>
      </c>
      <c r="B282" t="str">
        <f t="shared" si="13"/>
        <v>Missouri,Lafayette County</v>
      </c>
      <c r="C282" s="16" t="s">
        <v>39</v>
      </c>
      <c r="D282" s="12" t="s">
        <v>242</v>
      </c>
      <c r="E282" s="17" t="s">
        <v>2249</v>
      </c>
      <c r="F282" s="22">
        <v>6</v>
      </c>
      <c r="G282" s="37">
        <v>5</v>
      </c>
      <c r="H282" s="29">
        <v>7</v>
      </c>
      <c r="I282" s="17">
        <v>1</v>
      </c>
      <c r="J282" s="17">
        <v>1</v>
      </c>
      <c r="K282" s="31">
        <v>6</v>
      </c>
      <c r="L282" s="16">
        <f t="shared" si="12"/>
        <v>26</v>
      </c>
    </row>
    <row r="283" spans="1:12" x14ac:dyDescent="0.25">
      <c r="A283">
        <v>1506</v>
      </c>
      <c r="B283" t="str">
        <f t="shared" si="13"/>
        <v>Missouri,Lincoln County</v>
      </c>
      <c r="C283" s="16" t="s">
        <v>39</v>
      </c>
      <c r="D283" s="12" t="s">
        <v>243</v>
      </c>
      <c r="E283" s="17" t="s">
        <v>2257</v>
      </c>
      <c r="F283" s="22">
        <v>6</v>
      </c>
      <c r="G283" s="19">
        <v>4</v>
      </c>
      <c r="H283" s="33">
        <v>6</v>
      </c>
      <c r="I283" s="17">
        <v>1</v>
      </c>
      <c r="J283" s="17">
        <v>1</v>
      </c>
      <c r="K283" s="31">
        <v>6</v>
      </c>
      <c r="L283" s="16">
        <f t="shared" si="12"/>
        <v>24</v>
      </c>
    </row>
    <row r="284" spans="1:12" x14ac:dyDescent="0.25">
      <c r="A284">
        <v>1512</v>
      </c>
      <c r="B284" t="str">
        <f t="shared" si="13"/>
        <v>Missouri,Maries County</v>
      </c>
      <c r="C284" s="16" t="s">
        <v>39</v>
      </c>
      <c r="D284" s="12" t="s">
        <v>1128</v>
      </c>
      <c r="E284" s="17" t="s">
        <v>2214</v>
      </c>
      <c r="F284" s="22">
        <v>6</v>
      </c>
      <c r="G284" s="39">
        <v>7</v>
      </c>
      <c r="H284" s="29">
        <v>7</v>
      </c>
      <c r="I284" s="17">
        <v>1</v>
      </c>
      <c r="J284" s="30">
        <v>2</v>
      </c>
      <c r="K284" s="31">
        <v>6</v>
      </c>
      <c r="L284" s="16">
        <f t="shared" si="12"/>
        <v>29</v>
      </c>
    </row>
    <row r="285" spans="1:12" x14ac:dyDescent="0.25">
      <c r="A285">
        <v>1520</v>
      </c>
      <c r="B285" t="str">
        <f t="shared" si="13"/>
        <v>Missouri,Morgan County</v>
      </c>
      <c r="C285" s="16" t="s">
        <v>39</v>
      </c>
      <c r="D285" s="12" t="s">
        <v>156</v>
      </c>
      <c r="E285" s="17" t="s">
        <v>2166</v>
      </c>
      <c r="F285" s="34">
        <v>4</v>
      </c>
      <c r="G285" s="37">
        <v>5</v>
      </c>
      <c r="H285" s="35">
        <v>8</v>
      </c>
      <c r="I285" s="17">
        <v>1</v>
      </c>
      <c r="J285" s="30">
        <v>2</v>
      </c>
      <c r="K285" s="21">
        <v>6</v>
      </c>
      <c r="L285" s="16">
        <f t="shared" si="12"/>
        <v>26</v>
      </c>
    </row>
    <row r="286" spans="1:12" x14ac:dyDescent="0.25">
      <c r="A286">
        <v>1526</v>
      </c>
      <c r="B286" t="str">
        <f t="shared" si="13"/>
        <v>Missouri,Ozark County</v>
      </c>
      <c r="C286" s="16" t="s">
        <v>39</v>
      </c>
      <c r="D286" s="12" t="s">
        <v>1133</v>
      </c>
      <c r="E286" s="17" t="s">
        <v>2258</v>
      </c>
      <c r="F286" s="34">
        <v>4</v>
      </c>
      <c r="G286" s="27">
        <v>2</v>
      </c>
      <c r="H286" s="29">
        <v>7</v>
      </c>
      <c r="I286" s="17">
        <v>1</v>
      </c>
      <c r="J286" s="30">
        <v>2</v>
      </c>
      <c r="K286" s="31">
        <v>6</v>
      </c>
      <c r="L286" s="16">
        <f t="shared" si="12"/>
        <v>22</v>
      </c>
    </row>
    <row r="287" spans="1:12" x14ac:dyDescent="0.25">
      <c r="A287">
        <v>1538</v>
      </c>
      <c r="B287" t="str">
        <f t="shared" si="13"/>
        <v>Missouri,Ray County</v>
      </c>
      <c r="C287" s="16" t="s">
        <v>39</v>
      </c>
      <c r="D287" s="12" t="s">
        <v>1139</v>
      </c>
      <c r="E287" s="17" t="s">
        <v>2250</v>
      </c>
      <c r="F287" s="22">
        <v>6</v>
      </c>
      <c r="G287" s="19">
        <v>4</v>
      </c>
      <c r="H287" s="29">
        <v>7</v>
      </c>
      <c r="I287" s="17">
        <v>1</v>
      </c>
      <c r="J287" s="30">
        <v>2</v>
      </c>
      <c r="K287" s="31">
        <v>6</v>
      </c>
      <c r="L287" s="16">
        <f t="shared" si="12"/>
        <v>26</v>
      </c>
    </row>
    <row r="288" spans="1:12" x14ac:dyDescent="0.25">
      <c r="A288">
        <v>1540</v>
      </c>
      <c r="B288" t="str">
        <f t="shared" si="13"/>
        <v>Missouri,Ripley County</v>
      </c>
      <c r="C288" s="16" t="s">
        <v>39</v>
      </c>
      <c r="D288" s="12" t="s">
        <v>667</v>
      </c>
      <c r="E288" s="17" t="s">
        <v>2215</v>
      </c>
      <c r="F288" s="22">
        <v>6</v>
      </c>
      <c r="G288" s="37">
        <v>5</v>
      </c>
      <c r="H288" s="20">
        <v>8</v>
      </c>
      <c r="I288" s="17">
        <v>1</v>
      </c>
      <c r="J288" s="30">
        <v>2</v>
      </c>
      <c r="K288" s="31">
        <v>6</v>
      </c>
      <c r="L288" s="16">
        <f t="shared" si="12"/>
        <v>28</v>
      </c>
    </row>
    <row r="289" spans="1:12" x14ac:dyDescent="0.25">
      <c r="A289">
        <v>1542</v>
      </c>
      <c r="B289" t="str">
        <f t="shared" si="13"/>
        <v>Missouri,St Clair County</v>
      </c>
      <c r="C289" s="16" t="s">
        <v>39</v>
      </c>
      <c r="D289" s="12" t="s">
        <v>162</v>
      </c>
      <c r="E289" s="17" t="s">
        <v>2239</v>
      </c>
      <c r="F289" s="22">
        <v>6</v>
      </c>
      <c r="G289" s="27">
        <v>2</v>
      </c>
      <c r="H289" s="20">
        <v>8</v>
      </c>
      <c r="I289" s="17">
        <v>1</v>
      </c>
      <c r="J289" s="30">
        <v>2</v>
      </c>
      <c r="K289" s="31">
        <v>6</v>
      </c>
      <c r="L289" s="16">
        <f t="shared" si="12"/>
        <v>25</v>
      </c>
    </row>
    <row r="290" spans="1:12" x14ac:dyDescent="0.25">
      <c r="A290">
        <v>1553</v>
      </c>
      <c r="B290" t="str">
        <f t="shared" si="13"/>
        <v>Missouri,Stone County</v>
      </c>
      <c r="C290" s="16" t="s">
        <v>39</v>
      </c>
      <c r="D290" s="12" t="s">
        <v>265</v>
      </c>
      <c r="E290" s="17" t="s">
        <v>2167</v>
      </c>
      <c r="F290" s="22">
        <v>6</v>
      </c>
      <c r="G290" s="27">
        <v>2</v>
      </c>
      <c r="H290" s="20">
        <v>8</v>
      </c>
      <c r="I290" s="17">
        <v>1</v>
      </c>
      <c r="J290" s="30">
        <v>2</v>
      </c>
      <c r="K290" s="21">
        <v>6</v>
      </c>
      <c r="L290" s="16">
        <f t="shared" si="12"/>
        <v>25</v>
      </c>
    </row>
    <row r="291" spans="1:12" x14ac:dyDescent="0.25">
      <c r="A291">
        <v>1560</v>
      </c>
      <c r="B291" t="str">
        <f t="shared" si="13"/>
        <v>Missouri,Wayne County</v>
      </c>
      <c r="C291" s="16" t="s">
        <v>39</v>
      </c>
      <c r="D291" s="12" t="s">
        <v>543</v>
      </c>
      <c r="E291" s="17" t="s">
        <v>2203</v>
      </c>
      <c r="F291" s="22">
        <v>6</v>
      </c>
      <c r="G291" s="39">
        <v>7</v>
      </c>
      <c r="H291" s="35">
        <v>8</v>
      </c>
      <c r="I291" s="17">
        <v>1</v>
      </c>
      <c r="J291" s="30">
        <v>2</v>
      </c>
      <c r="K291" s="31">
        <v>6</v>
      </c>
      <c r="L291" s="16">
        <f t="shared" si="12"/>
        <v>30</v>
      </c>
    </row>
    <row r="292" spans="1:12" x14ac:dyDescent="0.25">
      <c r="A292">
        <v>1764</v>
      </c>
      <c r="B292" t="str">
        <f t="shared" si="13"/>
        <v>New Mexico,Chaves County</v>
      </c>
      <c r="C292" s="16" t="s">
        <v>47</v>
      </c>
      <c r="D292" s="12" t="s">
        <v>1258</v>
      </c>
      <c r="E292" s="17" t="s">
        <v>2196</v>
      </c>
      <c r="F292" s="48">
        <v>9</v>
      </c>
      <c r="G292" s="17">
        <v>1</v>
      </c>
      <c r="H292" s="35">
        <v>8</v>
      </c>
      <c r="I292" s="17">
        <v>1</v>
      </c>
      <c r="J292" s="47">
        <v>6</v>
      </c>
      <c r="K292" s="31">
        <v>6</v>
      </c>
      <c r="L292" s="16">
        <f t="shared" si="12"/>
        <v>31</v>
      </c>
    </row>
    <row r="293" spans="1:12" x14ac:dyDescent="0.25">
      <c r="A293">
        <v>1877</v>
      </c>
      <c r="B293" t="str">
        <f t="shared" si="13"/>
        <v>North Carolina,Chowan County</v>
      </c>
      <c r="C293" s="16" t="s">
        <v>49</v>
      </c>
      <c r="D293" s="12" t="s">
        <v>1325</v>
      </c>
      <c r="E293" s="17" t="s">
        <v>2145</v>
      </c>
      <c r="F293" s="34">
        <v>4</v>
      </c>
      <c r="G293" s="39">
        <v>7</v>
      </c>
      <c r="H293" s="35">
        <v>8</v>
      </c>
      <c r="I293" s="25">
        <v>4</v>
      </c>
      <c r="J293" s="30">
        <v>2</v>
      </c>
      <c r="K293" s="21">
        <v>6</v>
      </c>
      <c r="L293" s="16">
        <f t="shared" si="12"/>
        <v>31</v>
      </c>
    </row>
    <row r="294" spans="1:12" x14ac:dyDescent="0.25">
      <c r="A294">
        <v>1881</v>
      </c>
      <c r="B294" t="str">
        <f t="shared" si="13"/>
        <v>North Carolina,Craven County</v>
      </c>
      <c r="C294" s="16" t="s">
        <v>49</v>
      </c>
      <c r="D294" s="12" t="s">
        <v>1327</v>
      </c>
      <c r="E294" s="17" t="s">
        <v>2141</v>
      </c>
      <c r="F294" s="34">
        <v>4</v>
      </c>
      <c r="G294" s="39">
        <v>7</v>
      </c>
      <c r="H294" s="20">
        <v>8</v>
      </c>
      <c r="I294" s="25">
        <v>4</v>
      </c>
      <c r="J294" s="50">
        <v>3</v>
      </c>
      <c r="K294" s="21">
        <v>6</v>
      </c>
      <c r="L294" s="16">
        <f t="shared" si="12"/>
        <v>32</v>
      </c>
    </row>
    <row r="295" spans="1:12" x14ac:dyDescent="0.25">
      <c r="A295">
        <v>1896</v>
      </c>
      <c r="B295" t="str">
        <f t="shared" si="13"/>
        <v>North Carolina,Greene County</v>
      </c>
      <c r="C295" s="16" t="s">
        <v>49</v>
      </c>
      <c r="D295" s="12" t="s">
        <v>136</v>
      </c>
      <c r="E295" s="17" t="s">
        <v>2151</v>
      </c>
      <c r="F295" s="22">
        <v>6</v>
      </c>
      <c r="G295" s="39">
        <v>7</v>
      </c>
      <c r="H295" s="20">
        <v>8</v>
      </c>
      <c r="I295" s="17">
        <v>1</v>
      </c>
      <c r="J295" s="17">
        <v>1</v>
      </c>
      <c r="K295" s="21">
        <v>6</v>
      </c>
      <c r="L295" s="16">
        <f t="shared" si="12"/>
        <v>29</v>
      </c>
    </row>
    <row r="296" spans="1:12" x14ac:dyDescent="0.25">
      <c r="A296">
        <v>1923</v>
      </c>
      <c r="B296" t="str">
        <f t="shared" si="13"/>
        <v>North Carolina,Onslow County</v>
      </c>
      <c r="C296" s="16" t="s">
        <v>49</v>
      </c>
      <c r="D296" s="12" t="s">
        <v>1354</v>
      </c>
      <c r="E296" s="17" t="s">
        <v>2173</v>
      </c>
      <c r="F296" s="34">
        <v>4</v>
      </c>
      <c r="G296" s="39">
        <v>7</v>
      </c>
      <c r="H296" s="36">
        <v>4</v>
      </c>
      <c r="I296" s="25">
        <v>4</v>
      </c>
      <c r="J296" s="17">
        <v>1</v>
      </c>
      <c r="K296" s="21">
        <v>6</v>
      </c>
      <c r="L296" s="16">
        <f t="shared" si="12"/>
        <v>26</v>
      </c>
    </row>
    <row r="297" spans="1:12" x14ac:dyDescent="0.25">
      <c r="A297">
        <v>2287</v>
      </c>
      <c r="B297" t="str">
        <f t="shared" si="13"/>
        <v>South Carolina ,Bamberg County</v>
      </c>
      <c r="C297" s="16" t="s">
        <v>5068</v>
      </c>
      <c r="D297" s="12" t="s">
        <v>1537</v>
      </c>
      <c r="E297" s="17" t="s">
        <v>2240</v>
      </c>
      <c r="F297" s="18">
        <v>7</v>
      </c>
      <c r="G297" s="27">
        <v>2</v>
      </c>
      <c r="H297" s="20">
        <v>8</v>
      </c>
      <c r="I297" s="17">
        <v>1</v>
      </c>
      <c r="J297" s="17">
        <v>1</v>
      </c>
      <c r="K297" s="31">
        <v>6</v>
      </c>
      <c r="L297" s="16">
        <f t="shared" si="12"/>
        <v>25</v>
      </c>
    </row>
    <row r="298" spans="1:12" x14ac:dyDescent="0.25">
      <c r="A298">
        <v>2290</v>
      </c>
      <c r="B298" t="str">
        <f t="shared" si="13"/>
        <v>South Carolina ,Berkeley County</v>
      </c>
      <c r="C298" s="16" t="s">
        <v>5068</v>
      </c>
      <c r="D298" s="12" t="s">
        <v>1539</v>
      </c>
      <c r="E298" s="17" t="s">
        <v>2146</v>
      </c>
      <c r="F298" s="22">
        <v>6</v>
      </c>
      <c r="G298" s="19">
        <v>4</v>
      </c>
      <c r="H298" s="20">
        <v>8</v>
      </c>
      <c r="I298" s="25">
        <v>4</v>
      </c>
      <c r="J298" s="50">
        <v>3</v>
      </c>
      <c r="K298" s="21">
        <v>6</v>
      </c>
      <c r="L298" s="16">
        <f t="shared" si="12"/>
        <v>31</v>
      </c>
    </row>
    <row r="299" spans="1:12" x14ac:dyDescent="0.25">
      <c r="A299">
        <v>2313</v>
      </c>
      <c r="B299" t="str">
        <f t="shared" si="13"/>
        <v>South Carolina ,Lee County</v>
      </c>
      <c r="C299" s="16" t="s">
        <v>5068</v>
      </c>
      <c r="D299" s="12" t="s">
        <v>145</v>
      </c>
      <c r="E299" s="17" t="s">
        <v>2255</v>
      </c>
      <c r="F299" s="22">
        <v>6</v>
      </c>
      <c r="G299" s="17">
        <v>1</v>
      </c>
      <c r="H299" s="35">
        <v>8</v>
      </c>
      <c r="I299" s="17">
        <v>1</v>
      </c>
      <c r="J299" s="30">
        <v>2</v>
      </c>
      <c r="K299" s="31">
        <v>6</v>
      </c>
      <c r="L299" s="16">
        <f t="shared" si="12"/>
        <v>24</v>
      </c>
    </row>
    <row r="300" spans="1:12" x14ac:dyDescent="0.25">
      <c r="A300">
        <v>2316</v>
      </c>
      <c r="B300" t="str">
        <f t="shared" si="13"/>
        <v>South Carolina ,Marion County</v>
      </c>
      <c r="C300" s="16" t="s">
        <v>5068</v>
      </c>
      <c r="D300" s="12" t="s">
        <v>151</v>
      </c>
      <c r="E300" s="17" t="s">
        <v>2216</v>
      </c>
      <c r="F300" s="22">
        <v>6</v>
      </c>
      <c r="G300" s="19">
        <v>4</v>
      </c>
      <c r="H300" s="20">
        <v>8</v>
      </c>
      <c r="I300" s="17">
        <v>1</v>
      </c>
      <c r="J300" s="50">
        <v>3</v>
      </c>
      <c r="K300" s="31">
        <v>6</v>
      </c>
      <c r="L300" s="16">
        <f t="shared" si="12"/>
        <v>28</v>
      </c>
    </row>
    <row r="301" spans="1:12" x14ac:dyDescent="0.25">
      <c r="A301">
        <v>2499</v>
      </c>
      <c r="B301" t="str">
        <f t="shared" si="13"/>
        <v>Texas,Bandera County</v>
      </c>
      <c r="C301" s="16" t="s">
        <v>59</v>
      </c>
      <c r="D301" s="12" t="s">
        <v>1631</v>
      </c>
      <c r="E301" s="17" t="s">
        <v>2225</v>
      </c>
      <c r="F301" s="18">
        <v>7</v>
      </c>
      <c r="G301" s="27">
        <v>2</v>
      </c>
      <c r="H301" s="20">
        <v>8</v>
      </c>
      <c r="I301" s="17">
        <v>1</v>
      </c>
      <c r="J301" s="30">
        <v>2</v>
      </c>
      <c r="K301" s="31">
        <v>6</v>
      </c>
      <c r="L301" s="16">
        <f t="shared" si="12"/>
        <v>26</v>
      </c>
    </row>
    <row r="302" spans="1:12" x14ac:dyDescent="0.25">
      <c r="A302">
        <v>2534</v>
      </c>
      <c r="B302" t="str">
        <f t="shared" si="13"/>
        <v>Texas,Colorado County</v>
      </c>
      <c r="C302" s="16" t="s">
        <v>59</v>
      </c>
      <c r="D302" s="12" t="s">
        <v>1656</v>
      </c>
      <c r="E302" s="17" t="s">
        <v>2197</v>
      </c>
      <c r="F302" s="48">
        <v>9</v>
      </c>
      <c r="G302" s="19">
        <v>4</v>
      </c>
      <c r="H302" s="52">
        <v>10</v>
      </c>
      <c r="I302" s="17">
        <v>1</v>
      </c>
      <c r="J302" s="17">
        <v>1</v>
      </c>
      <c r="K302" s="31">
        <v>6</v>
      </c>
      <c r="L302" s="16">
        <f t="shared" si="12"/>
        <v>31</v>
      </c>
    </row>
    <row r="303" spans="1:12" x14ac:dyDescent="0.25">
      <c r="A303">
        <v>2577</v>
      </c>
      <c r="B303" t="str">
        <f t="shared" si="13"/>
        <v>Texas,Goliad County</v>
      </c>
      <c r="C303" s="16" t="s">
        <v>59</v>
      </c>
      <c r="D303" s="12" t="s">
        <v>1686</v>
      </c>
      <c r="E303" s="17" t="s">
        <v>2147</v>
      </c>
      <c r="F303" s="48">
        <v>9</v>
      </c>
      <c r="G303" s="19">
        <v>4</v>
      </c>
      <c r="H303" s="52">
        <v>10</v>
      </c>
      <c r="I303" s="17">
        <v>1</v>
      </c>
      <c r="J303" s="17">
        <v>1</v>
      </c>
      <c r="K303" s="21">
        <v>6</v>
      </c>
      <c r="L303" s="16">
        <f t="shared" si="12"/>
        <v>31</v>
      </c>
    </row>
    <row r="304" spans="1:12" x14ac:dyDescent="0.25">
      <c r="A304">
        <v>2582</v>
      </c>
      <c r="B304" t="str">
        <f t="shared" si="13"/>
        <v>Texas,Grimes County</v>
      </c>
      <c r="C304" s="16" t="s">
        <v>59</v>
      </c>
      <c r="D304" s="12" t="s">
        <v>1689</v>
      </c>
      <c r="E304" s="17" t="s">
        <v>2195</v>
      </c>
      <c r="F304" s="48">
        <v>9</v>
      </c>
      <c r="G304" s="19">
        <v>4</v>
      </c>
      <c r="H304" s="52">
        <v>10</v>
      </c>
      <c r="I304" s="17">
        <v>1</v>
      </c>
      <c r="J304" s="30">
        <v>2</v>
      </c>
      <c r="K304" s="31">
        <v>6</v>
      </c>
      <c r="L304" s="16">
        <f t="shared" si="12"/>
        <v>32</v>
      </c>
    </row>
    <row r="305" spans="1:12" x14ac:dyDescent="0.25">
      <c r="A305">
        <v>2590</v>
      </c>
      <c r="B305" t="str">
        <f t="shared" si="13"/>
        <v>Texas,Harris County</v>
      </c>
      <c r="C305" s="16" t="s">
        <v>59</v>
      </c>
      <c r="D305" s="12" t="s">
        <v>495</v>
      </c>
      <c r="E305" s="17" t="s">
        <v>2142</v>
      </c>
      <c r="F305" s="48">
        <v>9</v>
      </c>
      <c r="G305" s="19">
        <v>4</v>
      </c>
      <c r="H305" s="52">
        <v>10</v>
      </c>
      <c r="I305" s="40">
        <v>3</v>
      </c>
      <c r="J305" s="17">
        <v>1</v>
      </c>
      <c r="K305" s="21">
        <v>6</v>
      </c>
      <c r="L305" s="16">
        <f t="shared" si="12"/>
        <v>33</v>
      </c>
    </row>
    <row r="306" spans="1:12" x14ac:dyDescent="0.25">
      <c r="A306">
        <v>2602</v>
      </c>
      <c r="B306" t="str">
        <f t="shared" si="13"/>
        <v>Texas,Houston County</v>
      </c>
      <c r="C306" s="16" t="s">
        <v>59</v>
      </c>
      <c r="D306" s="12" t="s">
        <v>139</v>
      </c>
      <c r="E306" s="17" t="s">
        <v>2217</v>
      </c>
      <c r="F306" s="18">
        <v>7</v>
      </c>
      <c r="G306" s="27">
        <v>2</v>
      </c>
      <c r="H306" s="52">
        <v>10</v>
      </c>
      <c r="I306" s="17">
        <v>1</v>
      </c>
      <c r="J306" s="17">
        <v>1</v>
      </c>
      <c r="K306" s="31">
        <v>6</v>
      </c>
      <c r="L306" s="16">
        <f t="shared" si="12"/>
        <v>27</v>
      </c>
    </row>
    <row r="307" spans="1:12" x14ac:dyDescent="0.25">
      <c r="A307">
        <v>2613</v>
      </c>
      <c r="B307" t="str">
        <f t="shared" si="13"/>
        <v>Texas,Jim Hogg County</v>
      </c>
      <c r="C307" s="16" t="s">
        <v>59</v>
      </c>
      <c r="D307" s="12" t="s">
        <v>1700</v>
      </c>
      <c r="E307" s="17" t="s">
        <v>2181</v>
      </c>
      <c r="F307" s="44">
        <v>10</v>
      </c>
      <c r="G307" s="37">
        <v>5</v>
      </c>
      <c r="H307" s="17">
        <v>1</v>
      </c>
      <c r="I307" s="17">
        <v>1</v>
      </c>
      <c r="J307" s="17">
        <v>1</v>
      </c>
      <c r="K307" s="21">
        <v>6</v>
      </c>
      <c r="L307" s="16">
        <f t="shared" si="12"/>
        <v>24</v>
      </c>
    </row>
    <row r="308" spans="1:12" x14ac:dyDescent="0.25">
      <c r="A308">
        <v>2614</v>
      </c>
      <c r="B308" t="str">
        <f t="shared" si="13"/>
        <v>Texas,Jim Wells County</v>
      </c>
      <c r="C308" s="16" t="s">
        <v>59</v>
      </c>
      <c r="D308" s="12" t="s">
        <v>1701</v>
      </c>
      <c r="E308" s="17" t="s">
        <v>2152</v>
      </c>
      <c r="F308" s="48">
        <v>9</v>
      </c>
      <c r="G308" s="19">
        <v>4</v>
      </c>
      <c r="H308" s="38">
        <v>9</v>
      </c>
      <c r="I308" s="17">
        <v>1</v>
      </c>
      <c r="J308" s="17">
        <v>1</v>
      </c>
      <c r="K308" s="21">
        <v>6</v>
      </c>
      <c r="L308" s="16">
        <f t="shared" si="12"/>
        <v>30</v>
      </c>
    </row>
    <row r="309" spans="1:12" x14ac:dyDescent="0.25">
      <c r="A309">
        <v>2652</v>
      </c>
      <c r="B309" t="str">
        <f t="shared" si="13"/>
        <v>Texas,Medina County</v>
      </c>
      <c r="C309" s="16" t="s">
        <v>59</v>
      </c>
      <c r="D309" s="12" t="s">
        <v>1425</v>
      </c>
      <c r="E309" s="17" t="s">
        <v>2204</v>
      </c>
      <c r="F309" s="48">
        <v>9</v>
      </c>
      <c r="G309" s="19">
        <v>4</v>
      </c>
      <c r="H309" s="20">
        <v>8</v>
      </c>
      <c r="I309" s="17">
        <v>1</v>
      </c>
      <c r="J309" s="30">
        <v>2</v>
      </c>
      <c r="K309" s="31">
        <v>6</v>
      </c>
      <c r="L309" s="16">
        <f t="shared" si="12"/>
        <v>30</v>
      </c>
    </row>
    <row r="310" spans="1:12" x14ac:dyDescent="0.25">
      <c r="A310">
        <v>2659</v>
      </c>
      <c r="B310" t="str">
        <f t="shared" si="13"/>
        <v>Texas,Montgomery County</v>
      </c>
      <c r="C310" s="16" t="s">
        <v>59</v>
      </c>
      <c r="D310" s="12" t="s">
        <v>155</v>
      </c>
      <c r="E310" s="17" t="s">
        <v>2148</v>
      </c>
      <c r="F310" s="48">
        <v>9</v>
      </c>
      <c r="G310" s="19">
        <v>4</v>
      </c>
      <c r="H310" s="52">
        <v>10</v>
      </c>
      <c r="I310" s="17">
        <v>1</v>
      </c>
      <c r="J310" s="17">
        <v>1</v>
      </c>
      <c r="K310" s="21">
        <v>6</v>
      </c>
      <c r="L310" s="16">
        <f t="shared" si="12"/>
        <v>31</v>
      </c>
    </row>
    <row r="311" spans="1:12" x14ac:dyDescent="0.25">
      <c r="A311">
        <v>2682</v>
      </c>
      <c r="B311" t="str">
        <f t="shared" si="13"/>
        <v>Texas,Real County</v>
      </c>
      <c r="C311" s="16" t="s">
        <v>59</v>
      </c>
      <c r="D311" s="12" t="s">
        <v>1741</v>
      </c>
      <c r="E311" s="17" t="s">
        <v>2261</v>
      </c>
      <c r="F311" s="18">
        <v>7</v>
      </c>
      <c r="G311" s="27">
        <v>2</v>
      </c>
      <c r="H311" s="17">
        <v>1</v>
      </c>
      <c r="I311" s="17">
        <v>1</v>
      </c>
      <c r="J311" s="30">
        <v>2</v>
      </c>
      <c r="K311" s="31">
        <v>6</v>
      </c>
      <c r="L311" s="16">
        <f t="shared" si="12"/>
        <v>19</v>
      </c>
    </row>
    <row r="312" spans="1:12" x14ac:dyDescent="0.25">
      <c r="A312">
        <v>2703</v>
      </c>
      <c r="B312" t="str">
        <f t="shared" si="13"/>
        <v>Texas,Starr County</v>
      </c>
      <c r="C312" s="16" t="s">
        <v>59</v>
      </c>
      <c r="D312" s="12" t="s">
        <v>1757</v>
      </c>
      <c r="E312" s="17" t="s">
        <v>2192</v>
      </c>
      <c r="F312" s="44">
        <v>10</v>
      </c>
      <c r="G312" s="23">
        <v>6</v>
      </c>
      <c r="H312" s="52">
        <v>10</v>
      </c>
      <c r="I312" s="17">
        <v>1</v>
      </c>
      <c r="J312" s="17">
        <v>1</v>
      </c>
      <c r="K312" s="31">
        <v>6</v>
      </c>
      <c r="L312" s="16">
        <f t="shared" si="12"/>
        <v>34</v>
      </c>
    </row>
    <row r="313" spans="1:12" x14ac:dyDescent="0.25">
      <c r="A313">
        <v>2725</v>
      </c>
      <c r="B313" t="str">
        <f t="shared" si="13"/>
        <v>Texas,Walker County</v>
      </c>
      <c r="C313" s="16" t="s">
        <v>59</v>
      </c>
      <c r="D313" s="12" t="s">
        <v>168</v>
      </c>
      <c r="E313" s="17" t="s">
        <v>2205</v>
      </c>
      <c r="F313" s="48">
        <v>9</v>
      </c>
      <c r="G313" s="27">
        <v>2</v>
      </c>
      <c r="H313" s="52">
        <v>10</v>
      </c>
      <c r="I313" s="17">
        <v>1</v>
      </c>
      <c r="J313" s="17">
        <v>1</v>
      </c>
      <c r="K313" s="31">
        <v>6</v>
      </c>
      <c r="L313" s="16">
        <f t="shared" si="12"/>
        <v>29</v>
      </c>
    </row>
    <row r="314" spans="1:12" x14ac:dyDescent="0.25">
      <c r="A314">
        <v>2730</v>
      </c>
      <c r="B314" t="str">
        <f t="shared" si="13"/>
        <v>Texas,Wharton County</v>
      </c>
      <c r="C314" s="16" t="s">
        <v>59</v>
      </c>
      <c r="D314" s="12" t="s">
        <v>1777</v>
      </c>
      <c r="E314" s="17" t="s">
        <v>2168</v>
      </c>
      <c r="F314" s="18">
        <v>7</v>
      </c>
      <c r="G314" s="27">
        <v>2</v>
      </c>
      <c r="H314" s="20">
        <v>8</v>
      </c>
      <c r="I314" s="17">
        <v>1</v>
      </c>
      <c r="J314" s="17">
        <v>1</v>
      </c>
      <c r="K314" s="21">
        <v>6</v>
      </c>
      <c r="L314" s="16">
        <f t="shared" si="12"/>
        <v>25</v>
      </c>
    </row>
    <row r="315" spans="1:12" x14ac:dyDescent="0.25">
      <c r="A315">
        <v>2736</v>
      </c>
      <c r="B315" t="str">
        <f t="shared" si="13"/>
        <v>Texas,Wilson County</v>
      </c>
      <c r="C315" s="16" t="s">
        <v>59</v>
      </c>
      <c r="D315" s="12" t="s">
        <v>792</v>
      </c>
      <c r="E315" s="17" t="s">
        <v>2198</v>
      </c>
      <c r="F315" s="48">
        <v>9</v>
      </c>
      <c r="G315" s="19">
        <v>4</v>
      </c>
      <c r="H315" s="52">
        <v>10</v>
      </c>
      <c r="I315" s="17">
        <v>1</v>
      </c>
      <c r="J315" s="17">
        <v>1</v>
      </c>
      <c r="K315" s="31">
        <v>6</v>
      </c>
      <c r="L315" s="16">
        <f t="shared" si="12"/>
        <v>31</v>
      </c>
    </row>
    <row r="316" spans="1:12" x14ac:dyDescent="0.25">
      <c r="A316">
        <v>2849</v>
      </c>
      <c r="B316" t="str">
        <f t="shared" si="13"/>
        <v>Virginia,Northampton County</v>
      </c>
      <c r="C316" s="16" t="s">
        <v>62</v>
      </c>
      <c r="D316" s="12" t="s">
        <v>1353</v>
      </c>
      <c r="E316" s="17" t="s">
        <v>2176</v>
      </c>
      <c r="F316" s="34">
        <v>4</v>
      </c>
      <c r="G316" s="39">
        <v>7</v>
      </c>
      <c r="H316" s="53">
        <v>3</v>
      </c>
      <c r="I316" s="25">
        <v>4</v>
      </c>
      <c r="J316" s="17">
        <v>1</v>
      </c>
      <c r="K316" s="21">
        <v>6</v>
      </c>
      <c r="L316" s="16">
        <f t="shared" si="12"/>
        <v>25</v>
      </c>
    </row>
    <row r="317" spans="1:12" x14ac:dyDescent="0.25">
      <c r="A317">
        <v>3</v>
      </c>
      <c r="B317" t="str">
        <f t="shared" si="13"/>
        <v>Alabama,Barbour County</v>
      </c>
      <c r="C317" s="16" t="s">
        <v>13</v>
      </c>
      <c r="D317" s="12" t="s">
        <v>107</v>
      </c>
      <c r="E317" s="17" t="s">
        <v>2724</v>
      </c>
      <c r="F317" s="22">
        <v>6</v>
      </c>
      <c r="G317" s="27">
        <v>2</v>
      </c>
      <c r="H317" s="20">
        <v>8</v>
      </c>
      <c r="I317" s="17">
        <v>1</v>
      </c>
      <c r="J317" s="17">
        <v>1</v>
      </c>
      <c r="K317" s="28">
        <v>5</v>
      </c>
      <c r="L317" s="16">
        <f t="shared" si="12"/>
        <v>23</v>
      </c>
    </row>
    <row r="318" spans="1:12" x14ac:dyDescent="0.25">
      <c r="A318">
        <v>4</v>
      </c>
      <c r="B318" t="str">
        <f t="shared" si="13"/>
        <v>Alabama,Bibb County</v>
      </c>
      <c r="C318" s="16" t="s">
        <v>13</v>
      </c>
      <c r="D318" s="12" t="s">
        <v>108</v>
      </c>
      <c r="E318" s="17" t="s">
        <v>2595</v>
      </c>
      <c r="F318" s="22">
        <v>6</v>
      </c>
      <c r="G318" s="19">
        <v>4</v>
      </c>
      <c r="H318" s="20">
        <v>8</v>
      </c>
      <c r="I318" s="17">
        <v>1</v>
      </c>
      <c r="J318" s="17">
        <v>1</v>
      </c>
      <c r="K318" s="28">
        <v>5</v>
      </c>
      <c r="L318" s="16">
        <f t="shared" si="12"/>
        <v>25</v>
      </c>
    </row>
    <row r="319" spans="1:12" x14ac:dyDescent="0.25">
      <c r="A319">
        <v>8</v>
      </c>
      <c r="B319" t="str">
        <f t="shared" si="13"/>
        <v>Alabama,Calhoun County</v>
      </c>
      <c r="C319" s="16" t="s">
        <v>13</v>
      </c>
      <c r="D319" s="12" t="s">
        <v>112</v>
      </c>
      <c r="E319" s="17" t="s">
        <v>2928</v>
      </c>
      <c r="F319" s="22">
        <v>6</v>
      </c>
      <c r="G319" s="27">
        <v>2</v>
      </c>
      <c r="H319" s="33">
        <v>6</v>
      </c>
      <c r="I319" s="17">
        <v>1</v>
      </c>
      <c r="J319" s="30">
        <v>2</v>
      </c>
      <c r="K319" s="28">
        <v>5</v>
      </c>
      <c r="L319" s="16">
        <f t="shared" si="12"/>
        <v>22</v>
      </c>
    </row>
    <row r="320" spans="1:12" x14ac:dyDescent="0.25">
      <c r="A320">
        <v>9</v>
      </c>
      <c r="B320" t="str">
        <f t="shared" si="13"/>
        <v>Alabama,Chambers County</v>
      </c>
      <c r="C320" s="16" t="s">
        <v>13</v>
      </c>
      <c r="D320" s="12" t="s">
        <v>113</v>
      </c>
      <c r="E320" s="17" t="s">
        <v>3048</v>
      </c>
      <c r="F320" s="34">
        <v>4</v>
      </c>
      <c r="G320" s="17">
        <v>1</v>
      </c>
      <c r="H320" s="35">
        <v>8</v>
      </c>
      <c r="I320" s="17">
        <v>1</v>
      </c>
      <c r="J320" s="17">
        <v>1</v>
      </c>
      <c r="K320" s="28">
        <v>5</v>
      </c>
      <c r="L320" s="16">
        <f t="shared" si="12"/>
        <v>20</v>
      </c>
    </row>
    <row r="321" spans="1:12" x14ac:dyDescent="0.25">
      <c r="A321">
        <v>10</v>
      </c>
      <c r="B321" t="str">
        <f t="shared" si="13"/>
        <v>Alabama,Cherokee County</v>
      </c>
      <c r="C321" s="16" t="s">
        <v>13</v>
      </c>
      <c r="D321" s="12" t="s">
        <v>114</v>
      </c>
      <c r="E321" s="17" t="s">
        <v>3475</v>
      </c>
      <c r="F321" s="34">
        <v>4</v>
      </c>
      <c r="G321" s="17">
        <v>1</v>
      </c>
      <c r="H321" s="36">
        <v>4</v>
      </c>
      <c r="I321" s="17">
        <v>1</v>
      </c>
      <c r="J321" s="30">
        <v>2</v>
      </c>
      <c r="K321" s="28">
        <v>5</v>
      </c>
      <c r="L321" s="16">
        <f t="shared" si="12"/>
        <v>17</v>
      </c>
    </row>
    <row r="322" spans="1:12" x14ac:dyDescent="0.25">
      <c r="A322">
        <v>14</v>
      </c>
      <c r="B322" t="str">
        <f t="shared" si="13"/>
        <v>Alabama,Clay County</v>
      </c>
      <c r="C322" s="16" t="s">
        <v>13</v>
      </c>
      <c r="D322" s="12" t="s">
        <v>118</v>
      </c>
      <c r="E322" s="17" t="s">
        <v>2837</v>
      </c>
      <c r="F322" s="22">
        <v>6</v>
      </c>
      <c r="G322" s="27">
        <v>2</v>
      </c>
      <c r="H322" s="35">
        <v>8</v>
      </c>
      <c r="I322" s="17">
        <v>1</v>
      </c>
      <c r="J322" s="17">
        <v>1</v>
      </c>
      <c r="K322" s="28">
        <v>5</v>
      </c>
      <c r="L322" s="16">
        <f t="shared" ref="L322:L385" si="14">SUM(F322:K322)</f>
        <v>23</v>
      </c>
    </row>
    <row r="323" spans="1:12" x14ac:dyDescent="0.25">
      <c r="A323">
        <v>15</v>
      </c>
      <c r="B323" t="str">
        <f t="shared" ref="B323:B386" si="15">C323&amp;","&amp;D323</f>
        <v>Alabama,Cleburne County</v>
      </c>
      <c r="C323" s="16" t="s">
        <v>13</v>
      </c>
      <c r="D323" s="12" t="s">
        <v>119</v>
      </c>
      <c r="E323" s="17" t="s">
        <v>2929</v>
      </c>
      <c r="F323" s="22">
        <v>6</v>
      </c>
      <c r="G323" s="27">
        <v>2</v>
      </c>
      <c r="H323" s="33">
        <v>6</v>
      </c>
      <c r="I323" s="17">
        <v>1</v>
      </c>
      <c r="J323" s="30">
        <v>2</v>
      </c>
      <c r="K323" s="28">
        <v>5</v>
      </c>
      <c r="L323" s="16">
        <f t="shared" si="14"/>
        <v>22</v>
      </c>
    </row>
    <row r="324" spans="1:12" x14ac:dyDescent="0.25">
      <c r="A324">
        <v>17</v>
      </c>
      <c r="B324" t="str">
        <f t="shared" si="15"/>
        <v>Alabama,Colbert County</v>
      </c>
      <c r="C324" s="16" t="s">
        <v>13</v>
      </c>
      <c r="D324" s="12" t="s">
        <v>121</v>
      </c>
      <c r="E324" s="17" t="s">
        <v>2838</v>
      </c>
      <c r="F324" s="22">
        <v>6</v>
      </c>
      <c r="G324" s="27">
        <v>2</v>
      </c>
      <c r="H324" s="35">
        <v>8</v>
      </c>
      <c r="I324" s="17">
        <v>1</v>
      </c>
      <c r="J324" s="17">
        <v>1</v>
      </c>
      <c r="K324" s="28">
        <v>5</v>
      </c>
      <c r="L324" s="16">
        <f t="shared" si="14"/>
        <v>23</v>
      </c>
    </row>
    <row r="325" spans="1:12" x14ac:dyDescent="0.25">
      <c r="A325">
        <v>22</v>
      </c>
      <c r="B325" t="str">
        <f t="shared" si="15"/>
        <v>Alabama,Cullman County</v>
      </c>
      <c r="C325" s="16" t="s">
        <v>13</v>
      </c>
      <c r="D325" s="12" t="s">
        <v>126</v>
      </c>
      <c r="E325" s="17" t="s">
        <v>2725</v>
      </c>
      <c r="F325" s="22">
        <v>6</v>
      </c>
      <c r="G325" s="19">
        <v>4</v>
      </c>
      <c r="H325" s="29">
        <v>7</v>
      </c>
      <c r="I325" s="17">
        <v>1</v>
      </c>
      <c r="J325" s="30">
        <v>2</v>
      </c>
      <c r="K325" s="28">
        <v>5</v>
      </c>
      <c r="L325" s="16">
        <f t="shared" si="14"/>
        <v>25</v>
      </c>
    </row>
    <row r="326" spans="1:12" x14ac:dyDescent="0.25">
      <c r="A326">
        <v>23</v>
      </c>
      <c r="B326" t="str">
        <f t="shared" si="15"/>
        <v>Alabama,Dale County</v>
      </c>
      <c r="C326" s="16" t="s">
        <v>13</v>
      </c>
      <c r="D326" s="12" t="s">
        <v>127</v>
      </c>
      <c r="E326" s="17" t="s">
        <v>2726</v>
      </c>
      <c r="F326" s="22">
        <v>6</v>
      </c>
      <c r="G326" s="27">
        <v>2</v>
      </c>
      <c r="H326" s="20">
        <v>8</v>
      </c>
      <c r="I326" s="17">
        <v>1</v>
      </c>
      <c r="J326" s="17">
        <v>1</v>
      </c>
      <c r="K326" s="28">
        <v>5</v>
      </c>
      <c r="L326" s="16">
        <f t="shared" si="14"/>
        <v>23</v>
      </c>
    </row>
    <row r="327" spans="1:12" x14ac:dyDescent="0.25">
      <c r="A327">
        <v>25</v>
      </c>
      <c r="B327" t="str">
        <f t="shared" si="15"/>
        <v>Alabama,DeKalb County</v>
      </c>
      <c r="C327" s="16" t="s">
        <v>13</v>
      </c>
      <c r="D327" s="12" t="s">
        <v>129</v>
      </c>
      <c r="E327" s="17" t="s">
        <v>3476</v>
      </c>
      <c r="F327" s="34">
        <v>4</v>
      </c>
      <c r="G327" s="17">
        <v>1</v>
      </c>
      <c r="H327" s="36">
        <v>4</v>
      </c>
      <c r="I327" s="17">
        <v>1</v>
      </c>
      <c r="J327" s="30">
        <v>2</v>
      </c>
      <c r="K327" s="28">
        <v>5</v>
      </c>
      <c r="L327" s="16">
        <f t="shared" si="14"/>
        <v>17</v>
      </c>
    </row>
    <row r="328" spans="1:12" x14ac:dyDescent="0.25">
      <c r="A328">
        <v>28</v>
      </c>
      <c r="B328" t="str">
        <f t="shared" si="15"/>
        <v>Alabama,Etowah County</v>
      </c>
      <c r="C328" s="16" t="s">
        <v>13</v>
      </c>
      <c r="D328" s="12" t="s">
        <v>132</v>
      </c>
      <c r="E328" s="17" t="s">
        <v>2930</v>
      </c>
      <c r="F328" s="22">
        <v>6</v>
      </c>
      <c r="G328" s="27">
        <v>2</v>
      </c>
      <c r="H328" s="33">
        <v>6</v>
      </c>
      <c r="I328" s="17">
        <v>1</v>
      </c>
      <c r="J328" s="30">
        <v>2</v>
      </c>
      <c r="K328" s="28">
        <v>5</v>
      </c>
      <c r="L328" s="16">
        <f t="shared" si="14"/>
        <v>22</v>
      </c>
    </row>
    <row r="329" spans="1:12" x14ac:dyDescent="0.25">
      <c r="A329">
        <v>29</v>
      </c>
      <c r="B329" t="str">
        <f t="shared" si="15"/>
        <v>Alabama,Fayette County</v>
      </c>
      <c r="C329" s="16" t="s">
        <v>13</v>
      </c>
      <c r="D329" s="12" t="s">
        <v>133</v>
      </c>
      <c r="E329" s="17" t="s">
        <v>2596</v>
      </c>
      <c r="F329" s="18">
        <v>7</v>
      </c>
      <c r="G329" s="27">
        <v>2</v>
      </c>
      <c r="H329" s="20">
        <v>8</v>
      </c>
      <c r="I329" s="17">
        <v>1</v>
      </c>
      <c r="J329" s="17">
        <v>1</v>
      </c>
      <c r="K329" s="28">
        <v>5</v>
      </c>
      <c r="L329" s="16">
        <f t="shared" si="14"/>
        <v>24</v>
      </c>
    </row>
    <row r="330" spans="1:12" x14ac:dyDescent="0.25">
      <c r="A330">
        <v>30</v>
      </c>
      <c r="B330" t="str">
        <f t="shared" si="15"/>
        <v>Alabama,Franklin County</v>
      </c>
      <c r="C330" s="16" t="s">
        <v>13</v>
      </c>
      <c r="D330" s="12" t="s">
        <v>134</v>
      </c>
      <c r="E330" s="17" t="s">
        <v>2839</v>
      </c>
      <c r="F330" s="22">
        <v>6</v>
      </c>
      <c r="G330" s="19">
        <v>4</v>
      </c>
      <c r="H330" s="29">
        <v>7</v>
      </c>
      <c r="I330" s="17">
        <v>1</v>
      </c>
      <c r="J330" s="17">
        <v>1</v>
      </c>
      <c r="K330" s="28">
        <v>5</v>
      </c>
      <c r="L330" s="16">
        <f t="shared" si="14"/>
        <v>24</v>
      </c>
    </row>
    <row r="331" spans="1:12" x14ac:dyDescent="0.25">
      <c r="A331">
        <v>32</v>
      </c>
      <c r="B331" t="str">
        <f t="shared" si="15"/>
        <v>Alabama,Greene County</v>
      </c>
      <c r="C331" s="16" t="s">
        <v>13</v>
      </c>
      <c r="D331" s="12" t="s">
        <v>136</v>
      </c>
      <c r="E331" s="17" t="s">
        <v>2295</v>
      </c>
      <c r="F331" s="18">
        <v>7</v>
      </c>
      <c r="G331" s="39">
        <v>7</v>
      </c>
      <c r="H331" s="20">
        <v>8</v>
      </c>
      <c r="I331" s="17">
        <v>1</v>
      </c>
      <c r="J331" s="17">
        <v>1</v>
      </c>
      <c r="K331" s="28">
        <v>5</v>
      </c>
      <c r="L331" s="16">
        <f t="shared" si="14"/>
        <v>29</v>
      </c>
    </row>
    <row r="332" spans="1:12" x14ac:dyDescent="0.25">
      <c r="A332">
        <v>36</v>
      </c>
      <c r="B332" t="str">
        <f t="shared" si="15"/>
        <v>Alabama,Jackson County</v>
      </c>
      <c r="C332" s="16" t="s">
        <v>13</v>
      </c>
      <c r="D332" s="12" t="s">
        <v>140</v>
      </c>
      <c r="E332" s="17" t="s">
        <v>3049</v>
      </c>
      <c r="F332" s="22">
        <v>6</v>
      </c>
      <c r="G332" s="27">
        <v>2</v>
      </c>
      <c r="H332" s="24">
        <v>5</v>
      </c>
      <c r="I332" s="17">
        <v>1</v>
      </c>
      <c r="J332" s="30">
        <v>2</v>
      </c>
      <c r="K332" s="28">
        <v>5</v>
      </c>
      <c r="L332" s="16">
        <f t="shared" si="14"/>
        <v>21</v>
      </c>
    </row>
    <row r="333" spans="1:12" x14ac:dyDescent="0.25">
      <c r="A333">
        <v>37</v>
      </c>
      <c r="B333" t="str">
        <f t="shared" si="15"/>
        <v>Alabama,Jefferson County</v>
      </c>
      <c r="C333" s="16" t="s">
        <v>13</v>
      </c>
      <c r="D333" s="12" t="s">
        <v>141</v>
      </c>
      <c r="E333" s="17" t="s">
        <v>2840</v>
      </c>
      <c r="F333" s="22">
        <v>6</v>
      </c>
      <c r="G333" s="27">
        <v>2</v>
      </c>
      <c r="H333" s="29">
        <v>7</v>
      </c>
      <c r="I333" s="17">
        <v>1</v>
      </c>
      <c r="J333" s="30">
        <v>2</v>
      </c>
      <c r="K333" s="28">
        <v>5</v>
      </c>
      <c r="L333" s="16">
        <f t="shared" si="14"/>
        <v>23</v>
      </c>
    </row>
    <row r="334" spans="1:12" x14ac:dyDescent="0.25">
      <c r="A334">
        <v>38</v>
      </c>
      <c r="B334" t="str">
        <f t="shared" si="15"/>
        <v>Alabama,Lamar County</v>
      </c>
      <c r="C334" s="16" t="s">
        <v>13</v>
      </c>
      <c r="D334" s="12" t="s">
        <v>142</v>
      </c>
      <c r="E334" s="17" t="s">
        <v>2502</v>
      </c>
      <c r="F334" s="18">
        <v>7</v>
      </c>
      <c r="G334" s="19">
        <v>4</v>
      </c>
      <c r="H334" s="20">
        <v>8</v>
      </c>
      <c r="I334" s="17">
        <v>1</v>
      </c>
      <c r="J334" s="17">
        <v>1</v>
      </c>
      <c r="K334" s="28">
        <v>5</v>
      </c>
      <c r="L334" s="16">
        <f t="shared" si="14"/>
        <v>26</v>
      </c>
    </row>
    <row r="335" spans="1:12" x14ac:dyDescent="0.25">
      <c r="A335">
        <v>39</v>
      </c>
      <c r="B335" t="str">
        <f t="shared" si="15"/>
        <v>Alabama,Lauderdale County</v>
      </c>
      <c r="C335" s="16" t="s">
        <v>13</v>
      </c>
      <c r="D335" s="12" t="s">
        <v>143</v>
      </c>
      <c r="E335" s="17" t="s">
        <v>2727</v>
      </c>
      <c r="F335" s="22">
        <v>6</v>
      </c>
      <c r="G335" s="19">
        <v>4</v>
      </c>
      <c r="H335" s="35">
        <v>8</v>
      </c>
      <c r="I335" s="17">
        <v>1</v>
      </c>
      <c r="J335" s="17">
        <v>1</v>
      </c>
      <c r="K335" s="28">
        <v>5</v>
      </c>
      <c r="L335" s="16">
        <f t="shared" si="14"/>
        <v>25</v>
      </c>
    </row>
    <row r="336" spans="1:12" x14ac:dyDescent="0.25">
      <c r="A336">
        <v>40</v>
      </c>
      <c r="B336" t="str">
        <f t="shared" si="15"/>
        <v>Alabama,Lawrence County</v>
      </c>
      <c r="C336" s="16" t="s">
        <v>13</v>
      </c>
      <c r="D336" s="12" t="s">
        <v>144</v>
      </c>
      <c r="E336" s="17" t="s">
        <v>2728</v>
      </c>
      <c r="F336" s="22">
        <v>6</v>
      </c>
      <c r="G336" s="19">
        <v>4</v>
      </c>
      <c r="H336" s="35">
        <v>8</v>
      </c>
      <c r="I336" s="17">
        <v>1</v>
      </c>
      <c r="J336" s="17">
        <v>1</v>
      </c>
      <c r="K336" s="28">
        <v>5</v>
      </c>
      <c r="L336" s="16">
        <f t="shared" si="14"/>
        <v>25</v>
      </c>
    </row>
    <row r="337" spans="1:12" x14ac:dyDescent="0.25">
      <c r="A337">
        <v>41</v>
      </c>
      <c r="B337" t="str">
        <f t="shared" si="15"/>
        <v>Alabama,Lee County</v>
      </c>
      <c r="C337" s="16" t="s">
        <v>13</v>
      </c>
      <c r="D337" s="12" t="s">
        <v>145</v>
      </c>
      <c r="E337" s="17" t="s">
        <v>3172</v>
      </c>
      <c r="F337" s="34">
        <v>4</v>
      </c>
      <c r="G337" s="17">
        <v>1</v>
      </c>
      <c r="H337" s="29">
        <v>7</v>
      </c>
      <c r="I337" s="17">
        <v>1</v>
      </c>
      <c r="J337" s="17">
        <v>1</v>
      </c>
      <c r="K337" s="28">
        <v>5</v>
      </c>
      <c r="L337" s="16">
        <f t="shared" si="14"/>
        <v>19</v>
      </c>
    </row>
    <row r="338" spans="1:12" x14ac:dyDescent="0.25">
      <c r="A338">
        <v>42</v>
      </c>
      <c r="B338" t="str">
        <f t="shared" si="15"/>
        <v>Alabama,Limestone County</v>
      </c>
      <c r="C338" s="16" t="s">
        <v>13</v>
      </c>
      <c r="D338" s="12" t="s">
        <v>146</v>
      </c>
      <c r="E338" s="17" t="s">
        <v>2931</v>
      </c>
      <c r="F338" s="22">
        <v>6</v>
      </c>
      <c r="G338" s="19">
        <v>4</v>
      </c>
      <c r="H338" s="33">
        <v>6</v>
      </c>
      <c r="I338" s="17">
        <v>1</v>
      </c>
      <c r="J338" s="17">
        <v>1</v>
      </c>
      <c r="K338" s="28">
        <v>5</v>
      </c>
      <c r="L338" s="16">
        <f t="shared" si="14"/>
        <v>23</v>
      </c>
    </row>
    <row r="339" spans="1:12" x14ac:dyDescent="0.25">
      <c r="A339">
        <v>43</v>
      </c>
      <c r="B339" t="str">
        <f t="shared" si="15"/>
        <v>Alabama,Lowndes County</v>
      </c>
      <c r="C339" s="16" t="s">
        <v>13</v>
      </c>
      <c r="D339" s="12" t="s">
        <v>147</v>
      </c>
      <c r="E339" s="17" t="s">
        <v>2347</v>
      </c>
      <c r="F339" s="18">
        <v>7</v>
      </c>
      <c r="G339" s="23">
        <v>6</v>
      </c>
      <c r="H339" s="20">
        <v>8</v>
      </c>
      <c r="I339" s="17">
        <v>1</v>
      </c>
      <c r="J339" s="17">
        <v>1</v>
      </c>
      <c r="K339" s="28">
        <v>5</v>
      </c>
      <c r="L339" s="16">
        <f t="shared" si="14"/>
        <v>28</v>
      </c>
    </row>
    <row r="340" spans="1:12" x14ac:dyDescent="0.25">
      <c r="A340">
        <v>45</v>
      </c>
      <c r="B340" t="str">
        <f t="shared" si="15"/>
        <v>Alabama,Madison County</v>
      </c>
      <c r="C340" s="16" t="s">
        <v>13</v>
      </c>
      <c r="D340" s="12" t="s">
        <v>149</v>
      </c>
      <c r="E340" s="17" t="s">
        <v>2729</v>
      </c>
      <c r="F340" s="18">
        <v>7</v>
      </c>
      <c r="G340" s="19">
        <v>4</v>
      </c>
      <c r="H340" s="33">
        <v>6</v>
      </c>
      <c r="I340" s="17">
        <v>1</v>
      </c>
      <c r="J340" s="30">
        <v>2</v>
      </c>
      <c r="K340" s="28">
        <v>5</v>
      </c>
      <c r="L340" s="16">
        <f t="shared" si="14"/>
        <v>25</v>
      </c>
    </row>
    <row r="341" spans="1:12" x14ac:dyDescent="0.25">
      <c r="A341">
        <v>47</v>
      </c>
      <c r="B341" t="str">
        <f t="shared" si="15"/>
        <v>Alabama,Marion County</v>
      </c>
      <c r="C341" s="16" t="s">
        <v>13</v>
      </c>
      <c r="D341" s="12" t="s">
        <v>151</v>
      </c>
      <c r="E341" s="17" t="s">
        <v>2730</v>
      </c>
      <c r="F341" s="18">
        <v>7</v>
      </c>
      <c r="G341" s="27">
        <v>2</v>
      </c>
      <c r="H341" s="35">
        <v>8</v>
      </c>
      <c r="I341" s="17">
        <v>1</v>
      </c>
      <c r="J341" s="17">
        <v>1</v>
      </c>
      <c r="K341" s="28">
        <v>5</v>
      </c>
      <c r="L341" s="16">
        <f t="shared" si="14"/>
        <v>24</v>
      </c>
    </row>
    <row r="342" spans="1:12" x14ac:dyDescent="0.25">
      <c r="A342">
        <v>48</v>
      </c>
      <c r="B342" t="str">
        <f t="shared" si="15"/>
        <v>Alabama,Marshall County</v>
      </c>
      <c r="C342" s="16" t="s">
        <v>13</v>
      </c>
      <c r="D342" s="12" t="s">
        <v>152</v>
      </c>
      <c r="E342" s="17" t="s">
        <v>3173</v>
      </c>
      <c r="F342" s="34">
        <v>4</v>
      </c>
      <c r="G342" s="27">
        <v>2</v>
      </c>
      <c r="H342" s="24">
        <v>5</v>
      </c>
      <c r="I342" s="17">
        <v>1</v>
      </c>
      <c r="J342" s="30">
        <v>2</v>
      </c>
      <c r="K342" s="28">
        <v>5</v>
      </c>
      <c r="L342" s="16">
        <f t="shared" si="14"/>
        <v>19</v>
      </c>
    </row>
    <row r="343" spans="1:12" x14ac:dyDescent="0.25">
      <c r="A343">
        <v>51</v>
      </c>
      <c r="B343" t="str">
        <f t="shared" si="15"/>
        <v>Alabama,Montgomery County</v>
      </c>
      <c r="C343" s="16" t="s">
        <v>13</v>
      </c>
      <c r="D343" s="12" t="s">
        <v>155</v>
      </c>
      <c r="E343" s="17" t="s">
        <v>2418</v>
      </c>
      <c r="F343" s="18">
        <v>7</v>
      </c>
      <c r="G343" s="37">
        <v>5</v>
      </c>
      <c r="H343" s="20">
        <v>8</v>
      </c>
      <c r="I343" s="17">
        <v>1</v>
      </c>
      <c r="J343" s="17">
        <v>1</v>
      </c>
      <c r="K343" s="28">
        <v>5</v>
      </c>
      <c r="L343" s="16">
        <f t="shared" si="14"/>
        <v>27</v>
      </c>
    </row>
    <row r="344" spans="1:12" x14ac:dyDescent="0.25">
      <c r="A344">
        <v>52</v>
      </c>
      <c r="B344" t="str">
        <f t="shared" si="15"/>
        <v>Alabama,Morgan County</v>
      </c>
      <c r="C344" s="16" t="s">
        <v>13</v>
      </c>
      <c r="D344" s="12" t="s">
        <v>156</v>
      </c>
      <c r="E344" s="17" t="s">
        <v>2597</v>
      </c>
      <c r="F344" s="18">
        <v>7</v>
      </c>
      <c r="G344" s="37">
        <v>5</v>
      </c>
      <c r="H344" s="29">
        <v>7</v>
      </c>
      <c r="I344" s="17">
        <v>1</v>
      </c>
      <c r="J344" s="17">
        <v>1</v>
      </c>
      <c r="K344" s="28">
        <v>5</v>
      </c>
      <c r="L344" s="16">
        <f t="shared" si="14"/>
        <v>26</v>
      </c>
    </row>
    <row r="345" spans="1:12" x14ac:dyDescent="0.25">
      <c r="A345">
        <v>54</v>
      </c>
      <c r="B345" t="str">
        <f t="shared" si="15"/>
        <v>Alabama,Pickens County</v>
      </c>
      <c r="C345" s="16" t="s">
        <v>13</v>
      </c>
      <c r="D345" s="12" t="s">
        <v>158</v>
      </c>
      <c r="E345" s="17" t="s">
        <v>2296</v>
      </c>
      <c r="F345" s="18">
        <v>7</v>
      </c>
      <c r="G345" s="39">
        <v>7</v>
      </c>
      <c r="H345" s="20">
        <v>8</v>
      </c>
      <c r="I345" s="17">
        <v>1</v>
      </c>
      <c r="J345" s="17">
        <v>1</v>
      </c>
      <c r="K345" s="28">
        <v>5</v>
      </c>
      <c r="L345" s="16">
        <f t="shared" si="14"/>
        <v>29</v>
      </c>
    </row>
    <row r="346" spans="1:12" x14ac:dyDescent="0.25">
      <c r="A346">
        <v>55</v>
      </c>
      <c r="B346" t="str">
        <f t="shared" si="15"/>
        <v>Alabama,Pike County</v>
      </c>
      <c r="C346" s="16" t="s">
        <v>13</v>
      </c>
      <c r="D346" s="12" t="s">
        <v>159</v>
      </c>
      <c r="E346" s="17" t="s">
        <v>2598</v>
      </c>
      <c r="F346" s="22">
        <v>6</v>
      </c>
      <c r="G346" s="19">
        <v>4</v>
      </c>
      <c r="H346" s="20">
        <v>8</v>
      </c>
      <c r="I346" s="17">
        <v>1</v>
      </c>
      <c r="J346" s="17">
        <v>1</v>
      </c>
      <c r="K346" s="28">
        <v>5</v>
      </c>
      <c r="L346" s="16">
        <f t="shared" si="14"/>
        <v>25</v>
      </c>
    </row>
    <row r="347" spans="1:12" x14ac:dyDescent="0.25">
      <c r="A347">
        <v>56</v>
      </c>
      <c r="B347" t="str">
        <f t="shared" si="15"/>
        <v>Alabama,Randolph County</v>
      </c>
      <c r="C347" s="16" t="s">
        <v>13</v>
      </c>
      <c r="D347" s="12" t="s">
        <v>160</v>
      </c>
      <c r="E347" s="17" t="s">
        <v>3050</v>
      </c>
      <c r="F347" s="34">
        <v>4</v>
      </c>
      <c r="G347" s="17">
        <v>1</v>
      </c>
      <c r="H347" s="35">
        <v>8</v>
      </c>
      <c r="I347" s="17">
        <v>1</v>
      </c>
      <c r="J347" s="17">
        <v>1</v>
      </c>
      <c r="K347" s="28">
        <v>5</v>
      </c>
      <c r="L347" s="16">
        <f t="shared" si="14"/>
        <v>20</v>
      </c>
    </row>
    <row r="348" spans="1:12" x14ac:dyDescent="0.25">
      <c r="A348">
        <v>59</v>
      </c>
      <c r="B348" t="str">
        <f t="shared" si="15"/>
        <v>Alabama,Shelby County</v>
      </c>
      <c r="C348" s="16" t="s">
        <v>13</v>
      </c>
      <c r="D348" s="12" t="s">
        <v>163</v>
      </c>
      <c r="E348" s="17" t="s">
        <v>2503</v>
      </c>
      <c r="F348" s="22">
        <v>6</v>
      </c>
      <c r="G348" s="19">
        <v>4</v>
      </c>
      <c r="H348" s="20">
        <v>8</v>
      </c>
      <c r="I348" s="17">
        <v>1</v>
      </c>
      <c r="J348" s="30">
        <v>2</v>
      </c>
      <c r="K348" s="28">
        <v>5</v>
      </c>
      <c r="L348" s="16">
        <f t="shared" si="14"/>
        <v>26</v>
      </c>
    </row>
    <row r="349" spans="1:12" x14ac:dyDescent="0.25">
      <c r="A349">
        <v>60</v>
      </c>
      <c r="B349" t="str">
        <f t="shared" si="15"/>
        <v>Alabama,Sumter County</v>
      </c>
      <c r="C349" s="16" t="s">
        <v>13</v>
      </c>
      <c r="D349" s="12" t="s">
        <v>164</v>
      </c>
      <c r="E349" s="17" t="s">
        <v>2297</v>
      </c>
      <c r="F349" s="18">
        <v>7</v>
      </c>
      <c r="G349" s="39">
        <v>7</v>
      </c>
      <c r="H349" s="20">
        <v>8</v>
      </c>
      <c r="I349" s="17">
        <v>1</v>
      </c>
      <c r="J349" s="17">
        <v>1</v>
      </c>
      <c r="K349" s="28">
        <v>5</v>
      </c>
      <c r="L349" s="16">
        <f t="shared" si="14"/>
        <v>29</v>
      </c>
    </row>
    <row r="350" spans="1:12" x14ac:dyDescent="0.25">
      <c r="A350">
        <v>61</v>
      </c>
      <c r="B350" t="str">
        <f t="shared" si="15"/>
        <v>Alabama,Talladega County</v>
      </c>
      <c r="C350" s="16" t="s">
        <v>13</v>
      </c>
      <c r="D350" s="12" t="s">
        <v>165</v>
      </c>
      <c r="E350" s="17" t="s">
        <v>2841</v>
      </c>
      <c r="F350" s="22">
        <v>6</v>
      </c>
      <c r="G350" s="27">
        <v>2</v>
      </c>
      <c r="H350" s="35">
        <v>8</v>
      </c>
      <c r="I350" s="17">
        <v>1</v>
      </c>
      <c r="J350" s="17">
        <v>1</v>
      </c>
      <c r="K350" s="28">
        <v>5</v>
      </c>
      <c r="L350" s="16">
        <f t="shared" si="14"/>
        <v>23</v>
      </c>
    </row>
    <row r="351" spans="1:12" x14ac:dyDescent="0.25">
      <c r="A351">
        <v>62</v>
      </c>
      <c r="B351" t="str">
        <f t="shared" si="15"/>
        <v>Alabama,Tallapoosa County</v>
      </c>
      <c r="C351" s="16" t="s">
        <v>13</v>
      </c>
      <c r="D351" s="12" t="s">
        <v>166</v>
      </c>
      <c r="E351" s="17" t="s">
        <v>2731</v>
      </c>
      <c r="F351" s="22">
        <v>6</v>
      </c>
      <c r="G351" s="27">
        <v>2</v>
      </c>
      <c r="H351" s="20">
        <v>8</v>
      </c>
      <c r="I351" s="17">
        <v>1</v>
      </c>
      <c r="J351" s="17">
        <v>1</v>
      </c>
      <c r="K351" s="28">
        <v>5</v>
      </c>
      <c r="L351" s="16">
        <f t="shared" si="14"/>
        <v>23</v>
      </c>
    </row>
    <row r="352" spans="1:12" x14ac:dyDescent="0.25">
      <c r="A352">
        <v>63</v>
      </c>
      <c r="B352" t="str">
        <f t="shared" si="15"/>
        <v>Alabama,Tuscaloosa County</v>
      </c>
      <c r="C352" s="16" t="s">
        <v>13</v>
      </c>
      <c r="D352" s="12" t="s">
        <v>167</v>
      </c>
      <c r="E352" s="17" t="s">
        <v>2348</v>
      </c>
      <c r="F352" s="18">
        <v>7</v>
      </c>
      <c r="G352" s="23">
        <v>6</v>
      </c>
      <c r="H352" s="20">
        <v>8</v>
      </c>
      <c r="I352" s="17">
        <v>1</v>
      </c>
      <c r="J352" s="17">
        <v>1</v>
      </c>
      <c r="K352" s="28">
        <v>5</v>
      </c>
      <c r="L352" s="16">
        <f t="shared" si="14"/>
        <v>28</v>
      </c>
    </row>
    <row r="353" spans="1:12" x14ac:dyDescent="0.25">
      <c r="A353">
        <v>64</v>
      </c>
      <c r="B353" t="str">
        <f t="shared" si="15"/>
        <v>Alabama,Walker County</v>
      </c>
      <c r="C353" s="16" t="s">
        <v>13</v>
      </c>
      <c r="D353" s="12" t="s">
        <v>168</v>
      </c>
      <c r="E353" s="17" t="s">
        <v>2599</v>
      </c>
      <c r="F353" s="22">
        <v>6</v>
      </c>
      <c r="G353" s="27">
        <v>2</v>
      </c>
      <c r="H353" s="20">
        <v>8</v>
      </c>
      <c r="I353" s="17">
        <v>1</v>
      </c>
      <c r="J353" s="30">
        <v>2</v>
      </c>
      <c r="K353" s="28">
        <v>5</v>
      </c>
      <c r="L353" s="16">
        <f t="shared" si="14"/>
        <v>24</v>
      </c>
    </row>
    <row r="354" spans="1:12" x14ac:dyDescent="0.25">
      <c r="A354">
        <v>67</v>
      </c>
      <c r="B354" t="str">
        <f t="shared" si="15"/>
        <v>Alabama,Winston County</v>
      </c>
      <c r="C354" s="16" t="s">
        <v>13</v>
      </c>
      <c r="D354" s="12" t="s">
        <v>171</v>
      </c>
      <c r="E354" s="17" t="s">
        <v>3051</v>
      </c>
      <c r="F354" s="22">
        <v>6</v>
      </c>
      <c r="G354" s="27">
        <v>2</v>
      </c>
      <c r="H354" s="33">
        <v>6</v>
      </c>
      <c r="I354" s="17">
        <v>1</v>
      </c>
      <c r="J354" s="17">
        <v>1</v>
      </c>
      <c r="K354" s="28">
        <v>5</v>
      </c>
      <c r="L354" s="16">
        <f t="shared" si="14"/>
        <v>21</v>
      </c>
    </row>
    <row r="355" spans="1:12" x14ac:dyDescent="0.25">
      <c r="A355">
        <v>68</v>
      </c>
      <c r="B355" t="str">
        <f t="shared" si="15"/>
        <v>Arizona,Apache County</v>
      </c>
      <c r="C355" s="16" t="s">
        <v>15</v>
      </c>
      <c r="D355" s="12" t="s">
        <v>199</v>
      </c>
      <c r="E355" s="17" t="s">
        <v>3310</v>
      </c>
      <c r="F355" s="34">
        <v>4</v>
      </c>
      <c r="G355" s="17">
        <v>1</v>
      </c>
      <c r="H355" s="17">
        <v>1</v>
      </c>
      <c r="I355" s="17">
        <v>1</v>
      </c>
      <c r="J355" s="41">
        <v>6</v>
      </c>
      <c r="K355" s="28">
        <v>5</v>
      </c>
      <c r="L355" s="16">
        <f t="shared" si="14"/>
        <v>18</v>
      </c>
    </row>
    <row r="356" spans="1:12" x14ac:dyDescent="0.25">
      <c r="A356">
        <v>70</v>
      </c>
      <c r="B356" t="str">
        <f t="shared" si="15"/>
        <v>Arizona,Coconino County</v>
      </c>
      <c r="C356" s="16" t="s">
        <v>15</v>
      </c>
      <c r="D356" s="12" t="s">
        <v>201</v>
      </c>
      <c r="E356" s="17" t="s">
        <v>3052</v>
      </c>
      <c r="F356" s="43">
        <v>3</v>
      </c>
      <c r="G356" s="17">
        <v>1</v>
      </c>
      <c r="H356" s="17">
        <v>1</v>
      </c>
      <c r="I356" s="17">
        <v>1</v>
      </c>
      <c r="J356" s="42">
        <v>9</v>
      </c>
      <c r="K356" s="28">
        <v>5</v>
      </c>
      <c r="L356" s="16">
        <f t="shared" si="14"/>
        <v>20</v>
      </c>
    </row>
    <row r="357" spans="1:12" x14ac:dyDescent="0.25">
      <c r="A357">
        <v>71</v>
      </c>
      <c r="B357" t="str">
        <f t="shared" si="15"/>
        <v>Arizona,Gila County</v>
      </c>
      <c r="C357" s="16" t="s">
        <v>15</v>
      </c>
      <c r="D357" s="12" t="s">
        <v>202</v>
      </c>
      <c r="E357" s="17" t="s">
        <v>2419</v>
      </c>
      <c r="F357" s="44">
        <v>10</v>
      </c>
      <c r="G357" s="37">
        <v>5</v>
      </c>
      <c r="H357" s="17">
        <v>1</v>
      </c>
      <c r="I357" s="17">
        <v>1</v>
      </c>
      <c r="J357" s="45">
        <v>7</v>
      </c>
      <c r="K357" s="28">
        <v>5</v>
      </c>
      <c r="L357" s="16">
        <f t="shared" si="14"/>
        <v>29</v>
      </c>
    </row>
    <row r="358" spans="1:12" x14ac:dyDescent="0.25">
      <c r="A358">
        <v>73</v>
      </c>
      <c r="B358" t="str">
        <f t="shared" si="15"/>
        <v>Arizona,Greenlee County</v>
      </c>
      <c r="C358" s="16" t="s">
        <v>15</v>
      </c>
      <c r="D358" s="12" t="s">
        <v>204</v>
      </c>
      <c r="E358" s="17" t="s">
        <v>2504</v>
      </c>
      <c r="F358" s="18">
        <v>7</v>
      </c>
      <c r="G358" s="17">
        <v>1</v>
      </c>
      <c r="H358" s="33">
        <v>6</v>
      </c>
      <c r="I358" s="17">
        <v>1</v>
      </c>
      <c r="J358" s="47">
        <v>6</v>
      </c>
      <c r="K358" s="28">
        <v>5</v>
      </c>
      <c r="L358" s="16">
        <f t="shared" si="14"/>
        <v>26</v>
      </c>
    </row>
    <row r="359" spans="1:12" x14ac:dyDescent="0.25">
      <c r="A359">
        <v>77</v>
      </c>
      <c r="B359" t="str">
        <f t="shared" si="15"/>
        <v>Arizona,Navajo County</v>
      </c>
      <c r="C359" s="16" t="s">
        <v>15</v>
      </c>
      <c r="D359" s="12" t="s">
        <v>208</v>
      </c>
      <c r="E359" s="17" t="s">
        <v>2600</v>
      </c>
      <c r="F359" s="18">
        <v>7</v>
      </c>
      <c r="G359" s="17">
        <v>1</v>
      </c>
      <c r="H359" s="36">
        <v>4</v>
      </c>
      <c r="I359" s="17">
        <v>1</v>
      </c>
      <c r="J359" s="41">
        <v>6</v>
      </c>
      <c r="K359" s="28">
        <v>5</v>
      </c>
      <c r="L359" s="16">
        <f t="shared" si="14"/>
        <v>24</v>
      </c>
    </row>
    <row r="360" spans="1:12" x14ac:dyDescent="0.25">
      <c r="A360">
        <v>80</v>
      </c>
      <c r="B360" t="str">
        <f t="shared" si="15"/>
        <v>Arizona,Santa Cruz County</v>
      </c>
      <c r="C360" s="16" t="s">
        <v>15</v>
      </c>
      <c r="D360" s="12" t="s">
        <v>211</v>
      </c>
      <c r="E360" s="17" t="s">
        <v>3053</v>
      </c>
      <c r="F360" s="48">
        <v>9</v>
      </c>
      <c r="G360" s="17">
        <v>1</v>
      </c>
      <c r="H360" s="17">
        <v>1</v>
      </c>
      <c r="I360" s="17">
        <v>1</v>
      </c>
      <c r="J360" s="47">
        <v>6</v>
      </c>
      <c r="K360" s="28">
        <v>5</v>
      </c>
      <c r="L360" s="16">
        <f t="shared" si="14"/>
        <v>23</v>
      </c>
    </row>
    <row r="361" spans="1:12" x14ac:dyDescent="0.25">
      <c r="A361">
        <v>81</v>
      </c>
      <c r="B361" t="str">
        <f t="shared" si="15"/>
        <v>Arizona,Yavapai County</v>
      </c>
      <c r="C361" s="16" t="s">
        <v>15</v>
      </c>
      <c r="D361" s="12" t="s">
        <v>212</v>
      </c>
      <c r="E361" s="17" t="s">
        <v>2420</v>
      </c>
      <c r="F361" s="34">
        <v>4</v>
      </c>
      <c r="G361" s="17">
        <v>1</v>
      </c>
      <c r="H361" s="29">
        <v>7</v>
      </c>
      <c r="I361" s="17">
        <v>1</v>
      </c>
      <c r="J361" s="45">
        <v>7</v>
      </c>
      <c r="K361" s="28">
        <v>5</v>
      </c>
      <c r="L361" s="16">
        <f t="shared" si="14"/>
        <v>25</v>
      </c>
    </row>
    <row r="362" spans="1:12" x14ac:dyDescent="0.25">
      <c r="A362">
        <v>83</v>
      </c>
      <c r="B362" t="str">
        <f t="shared" si="15"/>
        <v>Arkansas,Arkansas County</v>
      </c>
      <c r="C362" s="16" t="s">
        <v>16</v>
      </c>
      <c r="D362" s="12" t="s">
        <v>214</v>
      </c>
      <c r="E362" s="17" t="s">
        <v>2842</v>
      </c>
      <c r="F362" s="18">
        <v>7</v>
      </c>
      <c r="G362" s="27">
        <v>2</v>
      </c>
      <c r="H362" s="29">
        <v>7</v>
      </c>
      <c r="I362" s="17">
        <v>1</v>
      </c>
      <c r="J362" s="17">
        <v>1</v>
      </c>
      <c r="K362" s="28">
        <v>5</v>
      </c>
      <c r="L362" s="16">
        <f t="shared" si="14"/>
        <v>23</v>
      </c>
    </row>
    <row r="363" spans="1:12" x14ac:dyDescent="0.25">
      <c r="A363">
        <v>84</v>
      </c>
      <c r="B363" t="str">
        <f t="shared" si="15"/>
        <v>Arkansas,Ashley County</v>
      </c>
      <c r="C363" s="16" t="s">
        <v>16</v>
      </c>
      <c r="D363" s="12" t="s">
        <v>215</v>
      </c>
      <c r="E363" s="17" t="s">
        <v>2732</v>
      </c>
      <c r="F363" s="18">
        <v>7</v>
      </c>
      <c r="G363" s="27">
        <v>2</v>
      </c>
      <c r="H363" s="35">
        <v>8</v>
      </c>
      <c r="I363" s="17">
        <v>1</v>
      </c>
      <c r="J363" s="17">
        <v>1</v>
      </c>
      <c r="K363" s="28">
        <v>5</v>
      </c>
      <c r="L363" s="16">
        <f t="shared" si="14"/>
        <v>24</v>
      </c>
    </row>
    <row r="364" spans="1:12" x14ac:dyDescent="0.25">
      <c r="A364">
        <v>88</v>
      </c>
      <c r="B364" t="str">
        <f t="shared" si="15"/>
        <v>Arkansas,Bradley County</v>
      </c>
      <c r="C364" s="16" t="s">
        <v>16</v>
      </c>
      <c r="D364" s="12" t="s">
        <v>219</v>
      </c>
      <c r="E364" s="17" t="s">
        <v>3627</v>
      </c>
      <c r="F364" s="18">
        <v>7</v>
      </c>
      <c r="G364" s="19">
        <v>4</v>
      </c>
      <c r="H364" s="17">
        <v>1</v>
      </c>
      <c r="I364" s="17">
        <v>1</v>
      </c>
      <c r="J364" s="17">
        <v>1</v>
      </c>
      <c r="K364" s="28">
        <v>5</v>
      </c>
      <c r="L364" s="16">
        <f t="shared" si="14"/>
        <v>19</v>
      </c>
    </row>
    <row r="365" spans="1:12" x14ac:dyDescent="0.25">
      <c r="A365">
        <v>89</v>
      </c>
      <c r="B365" t="str">
        <f t="shared" si="15"/>
        <v>Arkansas,Calhoun County</v>
      </c>
      <c r="C365" s="16" t="s">
        <v>16</v>
      </c>
      <c r="D365" s="12" t="s">
        <v>112</v>
      </c>
      <c r="E365" s="17" t="s">
        <v>3786</v>
      </c>
      <c r="F365" s="22">
        <v>6</v>
      </c>
      <c r="G365" s="27">
        <v>2</v>
      </c>
      <c r="H365" s="17">
        <v>1</v>
      </c>
      <c r="I365" s="17">
        <v>1</v>
      </c>
      <c r="J365" s="17">
        <v>1</v>
      </c>
      <c r="K365" s="28">
        <v>5</v>
      </c>
      <c r="L365" s="16">
        <f t="shared" si="14"/>
        <v>16</v>
      </c>
    </row>
    <row r="366" spans="1:12" x14ac:dyDescent="0.25">
      <c r="A366">
        <v>91</v>
      </c>
      <c r="B366" t="str">
        <f t="shared" si="15"/>
        <v>Arkansas,Chicot County</v>
      </c>
      <c r="C366" s="16" t="s">
        <v>16</v>
      </c>
      <c r="D366" s="12" t="s">
        <v>221</v>
      </c>
      <c r="E366" s="17" t="s">
        <v>2601</v>
      </c>
      <c r="F366" s="48">
        <v>9</v>
      </c>
      <c r="G366" s="19">
        <v>4</v>
      </c>
      <c r="H366" s="29">
        <v>7</v>
      </c>
      <c r="I366" s="17">
        <v>1</v>
      </c>
      <c r="J366" s="17">
        <v>1</v>
      </c>
      <c r="K366" s="28">
        <v>5</v>
      </c>
      <c r="L366" s="16">
        <f t="shared" si="14"/>
        <v>27</v>
      </c>
    </row>
    <row r="367" spans="1:12" x14ac:dyDescent="0.25">
      <c r="A367">
        <v>96</v>
      </c>
      <c r="B367" t="str">
        <f t="shared" si="15"/>
        <v>Arkansas,Columbia County</v>
      </c>
      <c r="C367" s="16" t="s">
        <v>16</v>
      </c>
      <c r="D367" s="12" t="s">
        <v>224</v>
      </c>
      <c r="E367" s="17" t="s">
        <v>3724</v>
      </c>
      <c r="F367" s="18">
        <v>7</v>
      </c>
      <c r="G367" s="27">
        <v>2</v>
      </c>
      <c r="H367" s="17">
        <v>1</v>
      </c>
      <c r="I367" s="17">
        <v>1</v>
      </c>
      <c r="J367" s="17">
        <v>1</v>
      </c>
      <c r="K367" s="28">
        <v>5</v>
      </c>
      <c r="L367" s="16">
        <f t="shared" si="14"/>
        <v>17</v>
      </c>
    </row>
    <row r="368" spans="1:12" x14ac:dyDescent="0.25">
      <c r="A368">
        <v>100</v>
      </c>
      <c r="B368" t="str">
        <f t="shared" si="15"/>
        <v>Arkansas,Crittenden County</v>
      </c>
      <c r="C368" s="16" t="s">
        <v>16</v>
      </c>
      <c r="D368" s="12" t="s">
        <v>228</v>
      </c>
      <c r="E368" s="17" t="s">
        <v>2505</v>
      </c>
      <c r="F368" s="18">
        <v>7</v>
      </c>
      <c r="G368" s="23">
        <v>6</v>
      </c>
      <c r="H368" s="29">
        <v>7</v>
      </c>
      <c r="I368" s="17">
        <v>1</v>
      </c>
      <c r="J368" s="17">
        <v>1</v>
      </c>
      <c r="K368" s="28">
        <v>5</v>
      </c>
      <c r="L368" s="16">
        <f t="shared" si="14"/>
        <v>27</v>
      </c>
    </row>
    <row r="369" spans="1:12" x14ac:dyDescent="0.25">
      <c r="A369">
        <v>103</v>
      </c>
      <c r="B369" t="str">
        <f t="shared" si="15"/>
        <v>Arkansas,Desha County</v>
      </c>
      <c r="C369" s="16" t="s">
        <v>16</v>
      </c>
      <c r="D369" s="12" t="s">
        <v>230</v>
      </c>
      <c r="E369" s="17" t="s">
        <v>2602</v>
      </c>
      <c r="F369" s="18">
        <v>7</v>
      </c>
      <c r="G369" s="37">
        <v>5</v>
      </c>
      <c r="H369" s="29">
        <v>7</v>
      </c>
      <c r="I369" s="17">
        <v>1</v>
      </c>
      <c r="J369" s="17">
        <v>1</v>
      </c>
      <c r="K369" s="28">
        <v>5</v>
      </c>
      <c r="L369" s="16">
        <f t="shared" si="14"/>
        <v>26</v>
      </c>
    </row>
    <row r="370" spans="1:12" x14ac:dyDescent="0.25">
      <c r="A370">
        <v>104</v>
      </c>
      <c r="B370" t="str">
        <f t="shared" si="15"/>
        <v>Arkansas,Drew County</v>
      </c>
      <c r="C370" s="16" t="s">
        <v>16</v>
      </c>
      <c r="D370" s="12" t="s">
        <v>231</v>
      </c>
      <c r="E370" s="17" t="s">
        <v>2603</v>
      </c>
      <c r="F370" s="18">
        <v>7</v>
      </c>
      <c r="G370" s="27">
        <v>2</v>
      </c>
      <c r="H370" s="20">
        <v>8</v>
      </c>
      <c r="I370" s="17">
        <v>1</v>
      </c>
      <c r="J370" s="17">
        <v>1</v>
      </c>
      <c r="K370" s="28">
        <v>5</v>
      </c>
      <c r="L370" s="16">
        <f t="shared" si="14"/>
        <v>24</v>
      </c>
    </row>
    <row r="371" spans="1:12" x14ac:dyDescent="0.25">
      <c r="A371">
        <v>111</v>
      </c>
      <c r="B371" t="str">
        <f t="shared" si="15"/>
        <v>Arkansas,Hempstead County</v>
      </c>
      <c r="C371" s="16" t="s">
        <v>16</v>
      </c>
      <c r="D371" s="12" t="s">
        <v>236</v>
      </c>
      <c r="E371" s="17" t="s">
        <v>2506</v>
      </c>
      <c r="F371" s="18">
        <v>7</v>
      </c>
      <c r="G371" s="27">
        <v>2</v>
      </c>
      <c r="H371" s="38">
        <v>9</v>
      </c>
      <c r="I371" s="17">
        <v>1</v>
      </c>
      <c r="J371" s="17">
        <v>1</v>
      </c>
      <c r="K371" s="28">
        <v>5</v>
      </c>
      <c r="L371" s="16">
        <f t="shared" si="14"/>
        <v>25</v>
      </c>
    </row>
    <row r="372" spans="1:12" x14ac:dyDescent="0.25">
      <c r="A372">
        <v>119</v>
      </c>
      <c r="B372" t="str">
        <f t="shared" si="15"/>
        <v>Arkansas,Lafayette County</v>
      </c>
      <c r="C372" s="16" t="s">
        <v>16</v>
      </c>
      <c r="D372" s="12" t="s">
        <v>242</v>
      </c>
      <c r="E372" s="17" t="s">
        <v>2604</v>
      </c>
      <c r="F372" s="18">
        <v>7</v>
      </c>
      <c r="G372" s="27">
        <v>2</v>
      </c>
      <c r="H372" s="20">
        <v>8</v>
      </c>
      <c r="I372" s="17">
        <v>1</v>
      </c>
      <c r="J372" s="17">
        <v>1</v>
      </c>
      <c r="K372" s="28">
        <v>5</v>
      </c>
      <c r="L372" s="16">
        <f t="shared" si="14"/>
        <v>24</v>
      </c>
    </row>
    <row r="373" spans="1:12" x14ac:dyDescent="0.25">
      <c r="A373">
        <v>122</v>
      </c>
      <c r="B373" t="str">
        <f t="shared" si="15"/>
        <v>Arkansas,Lincoln County</v>
      </c>
      <c r="C373" s="16" t="s">
        <v>16</v>
      </c>
      <c r="D373" s="12" t="s">
        <v>243</v>
      </c>
      <c r="E373" s="17" t="s">
        <v>2843</v>
      </c>
      <c r="F373" s="18">
        <v>7</v>
      </c>
      <c r="G373" s="27">
        <v>2</v>
      </c>
      <c r="H373" s="29">
        <v>7</v>
      </c>
      <c r="I373" s="17">
        <v>1</v>
      </c>
      <c r="J373" s="17">
        <v>1</v>
      </c>
      <c r="K373" s="28">
        <v>5</v>
      </c>
      <c r="L373" s="16">
        <f t="shared" si="14"/>
        <v>23</v>
      </c>
    </row>
    <row r="374" spans="1:12" x14ac:dyDescent="0.25">
      <c r="A374">
        <v>123</v>
      </c>
      <c r="B374" t="str">
        <f t="shared" si="15"/>
        <v>Arkansas,Little River County</v>
      </c>
      <c r="C374" s="16" t="s">
        <v>16</v>
      </c>
      <c r="D374" s="12" t="s">
        <v>244</v>
      </c>
      <c r="E374" s="17" t="s">
        <v>2421</v>
      </c>
      <c r="F374" s="18">
        <v>7</v>
      </c>
      <c r="G374" s="19">
        <v>4</v>
      </c>
      <c r="H374" s="38">
        <v>9</v>
      </c>
      <c r="I374" s="17">
        <v>1</v>
      </c>
      <c r="J374" s="17">
        <v>1</v>
      </c>
      <c r="K374" s="28">
        <v>5</v>
      </c>
      <c r="L374" s="16">
        <f t="shared" si="14"/>
        <v>27</v>
      </c>
    </row>
    <row r="375" spans="1:12" x14ac:dyDescent="0.25">
      <c r="A375">
        <v>128</v>
      </c>
      <c r="B375" t="str">
        <f t="shared" si="15"/>
        <v>Arkansas,Miller County</v>
      </c>
      <c r="C375" s="16" t="s">
        <v>16</v>
      </c>
      <c r="D375" s="12" t="s">
        <v>247</v>
      </c>
      <c r="E375" s="17" t="s">
        <v>2422</v>
      </c>
      <c r="F375" s="18">
        <v>7</v>
      </c>
      <c r="G375" s="19">
        <v>4</v>
      </c>
      <c r="H375" s="38">
        <v>9</v>
      </c>
      <c r="I375" s="17">
        <v>1</v>
      </c>
      <c r="J375" s="17">
        <v>1</v>
      </c>
      <c r="K375" s="28">
        <v>5</v>
      </c>
      <c r="L375" s="16">
        <f t="shared" si="14"/>
        <v>27</v>
      </c>
    </row>
    <row r="376" spans="1:12" x14ac:dyDescent="0.25">
      <c r="A376">
        <v>129</v>
      </c>
      <c r="B376" t="str">
        <f t="shared" si="15"/>
        <v>Arkansas,Mississippi County</v>
      </c>
      <c r="C376" s="16" t="s">
        <v>16</v>
      </c>
      <c r="D376" s="12" t="s">
        <v>248</v>
      </c>
      <c r="E376" s="17" t="s">
        <v>2349</v>
      </c>
      <c r="F376" s="18">
        <v>7</v>
      </c>
      <c r="G376" s="39">
        <v>7</v>
      </c>
      <c r="H376" s="35">
        <v>8</v>
      </c>
      <c r="I376" s="17">
        <v>1</v>
      </c>
      <c r="J376" s="17">
        <v>1</v>
      </c>
      <c r="K376" s="28">
        <v>5</v>
      </c>
      <c r="L376" s="16">
        <f t="shared" si="14"/>
        <v>29</v>
      </c>
    </row>
    <row r="377" spans="1:12" x14ac:dyDescent="0.25">
      <c r="A377">
        <v>134</v>
      </c>
      <c r="B377" t="str">
        <f t="shared" si="15"/>
        <v>Arkansas,Ouachita County</v>
      </c>
      <c r="C377" s="16" t="s">
        <v>16</v>
      </c>
      <c r="D377" s="12" t="s">
        <v>251</v>
      </c>
      <c r="E377" s="17" t="s">
        <v>3628</v>
      </c>
      <c r="F377" s="18">
        <v>7</v>
      </c>
      <c r="G377" s="19">
        <v>4</v>
      </c>
      <c r="H377" s="17">
        <v>1</v>
      </c>
      <c r="I377" s="17">
        <v>1</v>
      </c>
      <c r="J377" s="17">
        <v>1</v>
      </c>
      <c r="K377" s="28">
        <v>5</v>
      </c>
      <c r="L377" s="16">
        <f t="shared" si="14"/>
        <v>19</v>
      </c>
    </row>
    <row r="378" spans="1:12" x14ac:dyDescent="0.25">
      <c r="A378">
        <v>145</v>
      </c>
      <c r="B378" t="str">
        <f t="shared" si="15"/>
        <v>Arkansas,Saline County</v>
      </c>
      <c r="C378" s="16" t="s">
        <v>16</v>
      </c>
      <c r="D378" s="12" t="s">
        <v>259</v>
      </c>
      <c r="E378" s="17" t="s">
        <v>2507</v>
      </c>
      <c r="F378" s="22">
        <v>6</v>
      </c>
      <c r="G378" s="19">
        <v>4</v>
      </c>
      <c r="H378" s="20">
        <v>8</v>
      </c>
      <c r="I378" s="17">
        <v>1</v>
      </c>
      <c r="J378" s="30">
        <v>2</v>
      </c>
      <c r="K378" s="28">
        <v>5</v>
      </c>
      <c r="L378" s="16">
        <f t="shared" si="14"/>
        <v>26</v>
      </c>
    </row>
    <row r="379" spans="1:12" x14ac:dyDescent="0.25">
      <c r="A379">
        <v>152</v>
      </c>
      <c r="B379" t="str">
        <f t="shared" si="15"/>
        <v>Arkansas,Union County</v>
      </c>
      <c r="C379" s="16" t="s">
        <v>16</v>
      </c>
      <c r="D379" s="12" t="s">
        <v>266</v>
      </c>
      <c r="E379" s="17" t="s">
        <v>3725</v>
      </c>
      <c r="F379" s="18">
        <v>7</v>
      </c>
      <c r="G379" s="27">
        <v>2</v>
      </c>
      <c r="H379" s="17">
        <v>1</v>
      </c>
      <c r="I379" s="17">
        <v>1</v>
      </c>
      <c r="J379" s="17">
        <v>1</v>
      </c>
      <c r="K379" s="28">
        <v>5</v>
      </c>
      <c r="L379" s="16">
        <f t="shared" si="14"/>
        <v>17</v>
      </c>
    </row>
    <row r="380" spans="1:12" x14ac:dyDescent="0.25">
      <c r="A380">
        <v>160</v>
      </c>
      <c r="B380" t="str">
        <f t="shared" si="15"/>
        <v>California,Amador County</v>
      </c>
      <c r="C380" s="16" t="s">
        <v>17</v>
      </c>
      <c r="D380" s="12" t="s">
        <v>273</v>
      </c>
      <c r="E380" s="17" t="s">
        <v>2298</v>
      </c>
      <c r="F380" s="18">
        <v>7</v>
      </c>
      <c r="G380" s="27">
        <v>2</v>
      </c>
      <c r="H380" s="35">
        <v>8</v>
      </c>
      <c r="I380" s="17">
        <v>1</v>
      </c>
      <c r="J380" s="47">
        <v>6</v>
      </c>
      <c r="K380" s="28">
        <v>5</v>
      </c>
      <c r="L380" s="16">
        <f t="shared" si="14"/>
        <v>29</v>
      </c>
    </row>
    <row r="381" spans="1:12" x14ac:dyDescent="0.25">
      <c r="A381">
        <v>161</v>
      </c>
      <c r="B381" t="str">
        <f t="shared" si="15"/>
        <v>California,Butte County</v>
      </c>
      <c r="C381" s="16" t="s">
        <v>17</v>
      </c>
      <c r="D381" s="12" t="s">
        <v>274</v>
      </c>
      <c r="E381" s="17" t="s">
        <v>2299</v>
      </c>
      <c r="F381" s="22">
        <v>6</v>
      </c>
      <c r="G381" s="27">
        <v>2</v>
      </c>
      <c r="H381" s="35">
        <v>8</v>
      </c>
      <c r="I381" s="17">
        <v>1</v>
      </c>
      <c r="J381" s="41">
        <v>6</v>
      </c>
      <c r="K381" s="28">
        <v>5</v>
      </c>
      <c r="L381" s="16">
        <f t="shared" si="14"/>
        <v>28</v>
      </c>
    </row>
    <row r="382" spans="1:12" x14ac:dyDescent="0.25">
      <c r="A382">
        <v>162</v>
      </c>
      <c r="B382" t="str">
        <f t="shared" si="15"/>
        <v>California,Calaveras County</v>
      </c>
      <c r="C382" s="16" t="s">
        <v>17</v>
      </c>
      <c r="D382" s="12" t="s">
        <v>275</v>
      </c>
      <c r="E382" s="17" t="s">
        <v>3477</v>
      </c>
      <c r="F382" s="43">
        <v>3</v>
      </c>
      <c r="G382" s="17">
        <v>1</v>
      </c>
      <c r="H382" s="17">
        <v>1</v>
      </c>
      <c r="I382" s="17">
        <v>1</v>
      </c>
      <c r="J382" s="41">
        <v>6</v>
      </c>
      <c r="K382" s="28">
        <v>5</v>
      </c>
      <c r="L382" s="16">
        <f t="shared" si="14"/>
        <v>17</v>
      </c>
    </row>
    <row r="383" spans="1:12" x14ac:dyDescent="0.25">
      <c r="A383">
        <v>163</v>
      </c>
      <c r="B383" t="str">
        <f t="shared" si="15"/>
        <v>California,Colusa County</v>
      </c>
      <c r="C383" s="16" t="s">
        <v>17</v>
      </c>
      <c r="D383" s="12" t="s">
        <v>276</v>
      </c>
      <c r="E383" s="17" t="s">
        <v>2733</v>
      </c>
      <c r="F383" s="18">
        <v>7</v>
      </c>
      <c r="G383" s="27">
        <v>2</v>
      </c>
      <c r="H383" s="35">
        <v>8</v>
      </c>
      <c r="I383" s="17">
        <v>1</v>
      </c>
      <c r="J383" s="17">
        <v>1</v>
      </c>
      <c r="K383" s="28">
        <v>5</v>
      </c>
      <c r="L383" s="16">
        <f t="shared" si="14"/>
        <v>24</v>
      </c>
    </row>
    <row r="384" spans="1:12" x14ac:dyDescent="0.25">
      <c r="A384">
        <v>164</v>
      </c>
      <c r="B384" t="str">
        <f t="shared" si="15"/>
        <v>California,Contra Costa County</v>
      </c>
      <c r="C384" s="16" t="s">
        <v>17</v>
      </c>
      <c r="D384" s="12" t="s">
        <v>277</v>
      </c>
      <c r="E384" s="17" t="s">
        <v>3311</v>
      </c>
      <c r="F384" s="22">
        <v>6</v>
      </c>
      <c r="G384" s="17">
        <v>1</v>
      </c>
      <c r="H384" s="53">
        <v>3</v>
      </c>
      <c r="I384" s="40">
        <v>3</v>
      </c>
      <c r="J384" s="30">
        <v>2</v>
      </c>
      <c r="K384" s="28">
        <v>5</v>
      </c>
      <c r="L384" s="16">
        <f t="shared" si="14"/>
        <v>20</v>
      </c>
    </row>
    <row r="385" spans="1:12" x14ac:dyDescent="0.25">
      <c r="A385">
        <v>166</v>
      </c>
      <c r="B385" t="str">
        <f t="shared" si="15"/>
        <v>California,El Dorado County</v>
      </c>
      <c r="C385" s="16" t="s">
        <v>17</v>
      </c>
      <c r="D385" s="12" t="s">
        <v>279</v>
      </c>
      <c r="E385" s="17" t="s">
        <v>2350</v>
      </c>
      <c r="F385" s="34">
        <v>4</v>
      </c>
      <c r="G385" s="27">
        <v>2</v>
      </c>
      <c r="H385" s="33">
        <v>6</v>
      </c>
      <c r="I385" s="17">
        <v>1</v>
      </c>
      <c r="J385" s="46">
        <v>8</v>
      </c>
      <c r="K385" s="28">
        <v>5</v>
      </c>
      <c r="L385" s="16">
        <f t="shared" si="14"/>
        <v>26</v>
      </c>
    </row>
    <row r="386" spans="1:12" x14ac:dyDescent="0.25">
      <c r="A386">
        <v>167</v>
      </c>
      <c r="B386" t="str">
        <f t="shared" si="15"/>
        <v>California,Fresno County</v>
      </c>
      <c r="C386" s="16" t="s">
        <v>17</v>
      </c>
      <c r="D386" s="12" t="s">
        <v>280</v>
      </c>
      <c r="E386" s="17" t="s">
        <v>2263</v>
      </c>
      <c r="F386" s="48">
        <v>9</v>
      </c>
      <c r="G386" s="19">
        <v>4</v>
      </c>
      <c r="H386" s="35">
        <v>8</v>
      </c>
      <c r="I386" s="17">
        <v>1</v>
      </c>
      <c r="J386" s="46">
        <v>8</v>
      </c>
      <c r="K386" s="28">
        <v>5</v>
      </c>
      <c r="L386" s="16">
        <f t="shared" ref="L386:L449" si="16">SUM(F386:K386)</f>
        <v>35</v>
      </c>
    </row>
    <row r="387" spans="1:12" x14ac:dyDescent="0.25">
      <c r="A387">
        <v>168</v>
      </c>
      <c r="B387" t="str">
        <f t="shared" ref="B387:B450" si="17">C387&amp;","&amp;D387</f>
        <v>California,Glenn County</v>
      </c>
      <c r="C387" s="16" t="s">
        <v>17</v>
      </c>
      <c r="D387" s="12" t="s">
        <v>281</v>
      </c>
      <c r="E387" s="17" t="s">
        <v>2605</v>
      </c>
      <c r="F387" s="18">
        <v>7</v>
      </c>
      <c r="G387" s="27">
        <v>2</v>
      </c>
      <c r="H387" s="20">
        <v>8</v>
      </c>
      <c r="I387" s="17">
        <v>1</v>
      </c>
      <c r="J387" s="17">
        <v>1</v>
      </c>
      <c r="K387" s="28">
        <v>5</v>
      </c>
      <c r="L387" s="16">
        <f t="shared" si="16"/>
        <v>24</v>
      </c>
    </row>
    <row r="388" spans="1:12" x14ac:dyDescent="0.25">
      <c r="A388">
        <v>170</v>
      </c>
      <c r="B388" t="str">
        <f t="shared" si="17"/>
        <v>California,Imperial County</v>
      </c>
      <c r="C388" s="16" t="s">
        <v>17</v>
      </c>
      <c r="D388" s="12" t="s">
        <v>283</v>
      </c>
      <c r="E388" s="17" t="s">
        <v>2270</v>
      </c>
      <c r="F388" s="44">
        <v>10</v>
      </c>
      <c r="G388" s="39">
        <v>7</v>
      </c>
      <c r="H388" s="20">
        <v>8</v>
      </c>
      <c r="I388" s="17">
        <v>1</v>
      </c>
      <c r="J388" s="17">
        <v>1</v>
      </c>
      <c r="K388" s="28">
        <v>5</v>
      </c>
      <c r="L388" s="16">
        <f t="shared" si="16"/>
        <v>32</v>
      </c>
    </row>
    <row r="389" spans="1:12" x14ac:dyDescent="0.25">
      <c r="A389">
        <v>171</v>
      </c>
      <c r="B389" t="str">
        <f t="shared" si="17"/>
        <v>California,Inyo County</v>
      </c>
      <c r="C389" s="16" t="s">
        <v>17</v>
      </c>
      <c r="D389" s="12" t="s">
        <v>284</v>
      </c>
      <c r="E389" s="17" t="s">
        <v>3312</v>
      </c>
      <c r="F389" s="44">
        <v>10</v>
      </c>
      <c r="G389" s="19">
        <v>4</v>
      </c>
      <c r="H389" s="17">
        <v>1</v>
      </c>
      <c r="I389" s="17">
        <v>1</v>
      </c>
      <c r="J389" s="17">
        <v>1</v>
      </c>
      <c r="K389" s="28">
        <v>5</v>
      </c>
      <c r="L389" s="16">
        <f t="shared" si="16"/>
        <v>22</v>
      </c>
    </row>
    <row r="390" spans="1:12" x14ac:dyDescent="0.25">
      <c r="A390">
        <v>172</v>
      </c>
      <c r="B390" t="str">
        <f t="shared" si="17"/>
        <v>California,Kern County</v>
      </c>
      <c r="C390" s="16" t="s">
        <v>17</v>
      </c>
      <c r="D390" s="12" t="s">
        <v>285</v>
      </c>
      <c r="E390" s="17" t="s">
        <v>3054</v>
      </c>
      <c r="F390" s="34">
        <v>4</v>
      </c>
      <c r="G390" s="17">
        <v>1</v>
      </c>
      <c r="H390" s="35">
        <v>8</v>
      </c>
      <c r="I390" s="17">
        <v>1</v>
      </c>
      <c r="J390" s="17">
        <v>1</v>
      </c>
      <c r="K390" s="28">
        <v>5</v>
      </c>
      <c r="L390" s="16">
        <f t="shared" si="16"/>
        <v>20</v>
      </c>
    </row>
    <row r="391" spans="1:12" x14ac:dyDescent="0.25">
      <c r="A391">
        <v>173</v>
      </c>
      <c r="B391" t="str">
        <f t="shared" si="17"/>
        <v>California,Kings County</v>
      </c>
      <c r="C391" s="16" t="s">
        <v>17</v>
      </c>
      <c r="D391" s="12" t="s">
        <v>286</v>
      </c>
      <c r="E391" s="17" t="s">
        <v>2606</v>
      </c>
      <c r="F391" s="48">
        <v>9</v>
      </c>
      <c r="G391" s="27">
        <v>2</v>
      </c>
      <c r="H391" s="35">
        <v>8</v>
      </c>
      <c r="I391" s="17">
        <v>1</v>
      </c>
      <c r="J391" s="17">
        <v>1</v>
      </c>
      <c r="K391" s="28">
        <v>5</v>
      </c>
      <c r="L391" s="16">
        <f t="shared" si="16"/>
        <v>26</v>
      </c>
    </row>
    <row r="392" spans="1:12" x14ac:dyDescent="0.25">
      <c r="A392">
        <v>174</v>
      </c>
      <c r="B392" t="str">
        <f t="shared" si="17"/>
        <v>California,Lake County</v>
      </c>
      <c r="C392" s="16" t="s">
        <v>17</v>
      </c>
      <c r="D392" s="12" t="s">
        <v>287</v>
      </c>
      <c r="E392" s="17" t="s">
        <v>3174</v>
      </c>
      <c r="F392" s="18">
        <v>7</v>
      </c>
      <c r="G392" s="17">
        <v>1</v>
      </c>
      <c r="H392" s="17">
        <v>1</v>
      </c>
      <c r="I392" s="17">
        <v>1</v>
      </c>
      <c r="J392" s="47">
        <v>6</v>
      </c>
      <c r="K392" s="28">
        <v>5</v>
      </c>
      <c r="L392" s="16">
        <f t="shared" si="16"/>
        <v>21</v>
      </c>
    </row>
    <row r="393" spans="1:12" x14ac:dyDescent="0.25">
      <c r="A393">
        <v>176</v>
      </c>
      <c r="B393" t="str">
        <f t="shared" si="17"/>
        <v>California,Los Angeles County</v>
      </c>
      <c r="C393" s="16" t="s">
        <v>17</v>
      </c>
      <c r="D393" s="12" t="s">
        <v>289</v>
      </c>
      <c r="E393" s="17" t="s">
        <v>2607</v>
      </c>
      <c r="F393" s="34">
        <v>4</v>
      </c>
      <c r="G393" s="27">
        <v>2</v>
      </c>
      <c r="H393" s="36">
        <v>4</v>
      </c>
      <c r="I393" s="40">
        <v>3</v>
      </c>
      <c r="J393" s="41">
        <v>6</v>
      </c>
      <c r="K393" s="28">
        <v>5</v>
      </c>
      <c r="L393" s="16">
        <f t="shared" si="16"/>
        <v>24</v>
      </c>
    </row>
    <row r="394" spans="1:12" x14ac:dyDescent="0.25">
      <c r="A394">
        <v>177</v>
      </c>
      <c r="B394" t="str">
        <f t="shared" si="17"/>
        <v>California,Madera County</v>
      </c>
      <c r="C394" s="16" t="s">
        <v>17</v>
      </c>
      <c r="D394" s="12" t="s">
        <v>290</v>
      </c>
      <c r="E394" s="17" t="s">
        <v>2278</v>
      </c>
      <c r="F394" s="18">
        <v>7</v>
      </c>
      <c r="G394" s="27">
        <v>2</v>
      </c>
      <c r="H394" s="20">
        <v>8</v>
      </c>
      <c r="I394" s="17">
        <v>1</v>
      </c>
      <c r="J394" s="47">
        <v>6</v>
      </c>
      <c r="K394" s="28">
        <v>5</v>
      </c>
      <c r="L394" s="16">
        <f t="shared" si="16"/>
        <v>29</v>
      </c>
    </row>
    <row r="395" spans="1:12" x14ac:dyDescent="0.25">
      <c r="A395">
        <v>179</v>
      </c>
      <c r="B395" t="str">
        <f t="shared" si="17"/>
        <v>California,Mariposa County</v>
      </c>
      <c r="C395" s="16" t="s">
        <v>17</v>
      </c>
      <c r="D395" s="12" t="s">
        <v>292</v>
      </c>
      <c r="E395" s="17" t="s">
        <v>3313</v>
      </c>
      <c r="F395" s="34">
        <v>4</v>
      </c>
      <c r="G395" s="17">
        <v>1</v>
      </c>
      <c r="H395" s="17">
        <v>1</v>
      </c>
      <c r="I395" s="17">
        <v>1</v>
      </c>
      <c r="J395" s="41">
        <v>6</v>
      </c>
      <c r="K395" s="28">
        <v>5</v>
      </c>
      <c r="L395" s="16">
        <f t="shared" si="16"/>
        <v>18</v>
      </c>
    </row>
    <row r="396" spans="1:12" x14ac:dyDescent="0.25">
      <c r="A396">
        <v>180</v>
      </c>
      <c r="B396" t="str">
        <f t="shared" si="17"/>
        <v>California,Mendocino County</v>
      </c>
      <c r="C396" s="16" t="s">
        <v>17</v>
      </c>
      <c r="D396" s="12" t="s">
        <v>293</v>
      </c>
      <c r="E396" s="17" t="s">
        <v>2608</v>
      </c>
      <c r="F396" s="34">
        <v>4</v>
      </c>
      <c r="G396" s="17">
        <v>1</v>
      </c>
      <c r="H396" s="53">
        <v>3</v>
      </c>
      <c r="I396" s="40">
        <v>3</v>
      </c>
      <c r="J396" s="46">
        <v>8</v>
      </c>
      <c r="K396" s="28">
        <v>5</v>
      </c>
      <c r="L396" s="16">
        <f t="shared" si="16"/>
        <v>24</v>
      </c>
    </row>
    <row r="397" spans="1:12" x14ac:dyDescent="0.25">
      <c r="A397">
        <v>181</v>
      </c>
      <c r="B397" t="str">
        <f t="shared" si="17"/>
        <v>California,Merced County</v>
      </c>
      <c r="C397" s="16" t="s">
        <v>17</v>
      </c>
      <c r="D397" s="12" t="s">
        <v>294</v>
      </c>
      <c r="E397" s="17" t="s">
        <v>2423</v>
      </c>
      <c r="F397" s="48">
        <v>9</v>
      </c>
      <c r="G397" s="27">
        <v>2</v>
      </c>
      <c r="H397" s="36">
        <v>4</v>
      </c>
      <c r="I397" s="17">
        <v>1</v>
      </c>
      <c r="J397" s="41">
        <v>6</v>
      </c>
      <c r="K397" s="28">
        <v>5</v>
      </c>
      <c r="L397" s="16">
        <f t="shared" si="16"/>
        <v>27</v>
      </c>
    </row>
    <row r="398" spans="1:12" x14ac:dyDescent="0.25">
      <c r="A398">
        <v>184</v>
      </c>
      <c r="B398" t="str">
        <f t="shared" si="17"/>
        <v>California,Monterey County</v>
      </c>
      <c r="C398" s="16" t="s">
        <v>17</v>
      </c>
      <c r="D398" s="12" t="s">
        <v>297</v>
      </c>
      <c r="E398" s="17" t="s">
        <v>3478</v>
      </c>
      <c r="F398" s="34">
        <v>4</v>
      </c>
      <c r="G398" s="27">
        <v>2</v>
      </c>
      <c r="H398" s="53">
        <v>3</v>
      </c>
      <c r="I398" s="40">
        <v>3</v>
      </c>
      <c r="J398" s="17">
        <v>1</v>
      </c>
      <c r="K398" s="28">
        <v>5</v>
      </c>
      <c r="L398" s="16">
        <f t="shared" si="16"/>
        <v>18</v>
      </c>
    </row>
    <row r="399" spans="1:12" x14ac:dyDescent="0.25">
      <c r="A399">
        <v>185</v>
      </c>
      <c r="B399" t="str">
        <f t="shared" si="17"/>
        <v>California,Napa County</v>
      </c>
      <c r="C399" s="16" t="s">
        <v>17</v>
      </c>
      <c r="D399" s="12" t="s">
        <v>298</v>
      </c>
      <c r="E399" s="17" t="s">
        <v>3175</v>
      </c>
      <c r="F399" s="34">
        <v>4</v>
      </c>
      <c r="G399" s="17">
        <v>1</v>
      </c>
      <c r="H399" s="53">
        <v>3</v>
      </c>
      <c r="I399" s="40">
        <v>3</v>
      </c>
      <c r="J399" s="55">
        <v>4</v>
      </c>
      <c r="K399" s="28">
        <v>5</v>
      </c>
      <c r="L399" s="16">
        <f t="shared" si="16"/>
        <v>20</v>
      </c>
    </row>
    <row r="400" spans="1:12" x14ac:dyDescent="0.25">
      <c r="A400">
        <v>186</v>
      </c>
      <c r="B400" t="str">
        <f t="shared" si="17"/>
        <v>California,Nevada County</v>
      </c>
      <c r="C400" s="16" t="s">
        <v>17</v>
      </c>
      <c r="D400" s="12" t="s">
        <v>249</v>
      </c>
      <c r="E400" s="17" t="s">
        <v>2424</v>
      </c>
      <c r="F400" s="34">
        <v>4</v>
      </c>
      <c r="G400" s="27">
        <v>2</v>
      </c>
      <c r="H400" s="33">
        <v>6</v>
      </c>
      <c r="I400" s="17">
        <v>1</v>
      </c>
      <c r="J400" s="45">
        <v>7</v>
      </c>
      <c r="K400" s="28">
        <v>5</v>
      </c>
      <c r="L400" s="16">
        <f t="shared" si="16"/>
        <v>25</v>
      </c>
    </row>
    <row r="401" spans="1:12" x14ac:dyDescent="0.25">
      <c r="A401">
        <v>187</v>
      </c>
      <c r="B401" t="str">
        <f t="shared" si="17"/>
        <v>California,Orange County</v>
      </c>
      <c r="C401" s="16" t="s">
        <v>17</v>
      </c>
      <c r="D401" s="12" t="s">
        <v>299</v>
      </c>
      <c r="E401" s="17" t="s">
        <v>3055</v>
      </c>
      <c r="F401" s="34">
        <v>4</v>
      </c>
      <c r="G401" s="27">
        <v>2</v>
      </c>
      <c r="H401" s="53">
        <v>3</v>
      </c>
      <c r="I401" s="25">
        <v>4</v>
      </c>
      <c r="J401" s="50">
        <v>3</v>
      </c>
      <c r="K401" s="28">
        <v>5</v>
      </c>
      <c r="L401" s="16">
        <f t="shared" si="16"/>
        <v>21</v>
      </c>
    </row>
    <row r="402" spans="1:12" x14ac:dyDescent="0.25">
      <c r="A402">
        <v>188</v>
      </c>
      <c r="B402" t="str">
        <f t="shared" si="17"/>
        <v>California,Placer County</v>
      </c>
      <c r="C402" s="16" t="s">
        <v>17</v>
      </c>
      <c r="D402" s="12" t="s">
        <v>300</v>
      </c>
      <c r="E402" s="17" t="s">
        <v>2508</v>
      </c>
      <c r="F402" s="34">
        <v>4</v>
      </c>
      <c r="G402" s="27">
        <v>2</v>
      </c>
      <c r="H402" s="24">
        <v>5</v>
      </c>
      <c r="I402" s="17">
        <v>1</v>
      </c>
      <c r="J402" s="45">
        <v>7</v>
      </c>
      <c r="K402" s="28">
        <v>5</v>
      </c>
      <c r="L402" s="16">
        <f t="shared" si="16"/>
        <v>24</v>
      </c>
    </row>
    <row r="403" spans="1:12" x14ac:dyDescent="0.25">
      <c r="A403">
        <v>190</v>
      </c>
      <c r="B403" t="str">
        <f t="shared" si="17"/>
        <v>California,Riverside County</v>
      </c>
      <c r="C403" s="16" t="s">
        <v>17</v>
      </c>
      <c r="D403" s="12" t="s">
        <v>302</v>
      </c>
      <c r="E403" s="17" t="s">
        <v>2300</v>
      </c>
      <c r="F403" s="44">
        <v>10</v>
      </c>
      <c r="G403" s="23">
        <v>6</v>
      </c>
      <c r="H403" s="35">
        <v>8</v>
      </c>
      <c r="I403" s="17">
        <v>1</v>
      </c>
      <c r="J403" s="17">
        <v>1</v>
      </c>
      <c r="K403" s="28">
        <v>5</v>
      </c>
      <c r="L403" s="16">
        <f t="shared" si="16"/>
        <v>31</v>
      </c>
    </row>
    <row r="404" spans="1:12" x14ac:dyDescent="0.25">
      <c r="A404">
        <v>191</v>
      </c>
      <c r="B404" t="str">
        <f t="shared" si="17"/>
        <v>California,Sacramento County</v>
      </c>
      <c r="C404" s="16" t="s">
        <v>17</v>
      </c>
      <c r="D404" s="12" t="s">
        <v>303</v>
      </c>
      <c r="E404" s="17" t="s">
        <v>2932</v>
      </c>
      <c r="F404" s="18">
        <v>7</v>
      </c>
      <c r="G404" s="27">
        <v>2</v>
      </c>
      <c r="H404" s="36">
        <v>4</v>
      </c>
      <c r="I404" s="25">
        <v>4</v>
      </c>
      <c r="J404" s="17">
        <v>1</v>
      </c>
      <c r="K404" s="28">
        <v>5</v>
      </c>
      <c r="L404" s="16">
        <f t="shared" si="16"/>
        <v>23</v>
      </c>
    </row>
    <row r="405" spans="1:12" x14ac:dyDescent="0.25">
      <c r="A405">
        <v>192</v>
      </c>
      <c r="B405" t="str">
        <f t="shared" si="17"/>
        <v>California,San Benito County</v>
      </c>
      <c r="C405" s="16" t="s">
        <v>17</v>
      </c>
      <c r="D405" s="12" t="s">
        <v>304</v>
      </c>
      <c r="E405" s="17" t="s">
        <v>2933</v>
      </c>
      <c r="F405" s="34">
        <v>4</v>
      </c>
      <c r="G405" s="27">
        <v>2</v>
      </c>
      <c r="H405" s="53">
        <v>3</v>
      </c>
      <c r="I405" s="17">
        <v>1</v>
      </c>
      <c r="J405" s="47">
        <v>6</v>
      </c>
      <c r="K405" s="28">
        <v>5</v>
      </c>
      <c r="L405" s="16">
        <f t="shared" si="16"/>
        <v>21</v>
      </c>
    </row>
    <row r="406" spans="1:12" x14ac:dyDescent="0.25">
      <c r="A406">
        <v>193</v>
      </c>
      <c r="B406" t="str">
        <f t="shared" si="17"/>
        <v>California,San Bernardino County</v>
      </c>
      <c r="C406" s="16" t="s">
        <v>17</v>
      </c>
      <c r="D406" s="12" t="s">
        <v>305</v>
      </c>
      <c r="E406" s="17" t="s">
        <v>2351</v>
      </c>
      <c r="F406" s="44">
        <v>10</v>
      </c>
      <c r="G406" s="37">
        <v>5</v>
      </c>
      <c r="H406" s="35">
        <v>8</v>
      </c>
      <c r="I406" s="17">
        <v>1</v>
      </c>
      <c r="J406" s="17">
        <v>1</v>
      </c>
      <c r="K406" s="28">
        <v>5</v>
      </c>
      <c r="L406" s="16">
        <f t="shared" si="16"/>
        <v>30</v>
      </c>
    </row>
    <row r="407" spans="1:12" x14ac:dyDescent="0.25">
      <c r="A407">
        <v>194</v>
      </c>
      <c r="B407" t="str">
        <f t="shared" si="17"/>
        <v>California,San Diego County</v>
      </c>
      <c r="C407" s="16" t="s">
        <v>17</v>
      </c>
      <c r="D407" s="12" t="s">
        <v>306</v>
      </c>
      <c r="E407" s="17" t="s">
        <v>2734</v>
      </c>
      <c r="F407" s="43">
        <v>3</v>
      </c>
      <c r="G407" s="17">
        <v>1</v>
      </c>
      <c r="H407" s="36">
        <v>4</v>
      </c>
      <c r="I407" s="25">
        <v>4</v>
      </c>
      <c r="J407" s="41">
        <v>6</v>
      </c>
      <c r="K407" s="28">
        <v>5</v>
      </c>
      <c r="L407" s="16">
        <f t="shared" si="16"/>
        <v>23</v>
      </c>
    </row>
    <row r="408" spans="1:12" x14ac:dyDescent="0.25">
      <c r="A408">
        <v>196</v>
      </c>
      <c r="B408" t="str">
        <f t="shared" si="17"/>
        <v>California,San Joaquin County</v>
      </c>
      <c r="C408" s="16" t="s">
        <v>17</v>
      </c>
      <c r="D408" s="12" t="s">
        <v>308</v>
      </c>
      <c r="E408" s="17" t="s">
        <v>2934</v>
      </c>
      <c r="F408" s="18">
        <v>7</v>
      </c>
      <c r="G408" s="27">
        <v>2</v>
      </c>
      <c r="H408" s="36">
        <v>4</v>
      </c>
      <c r="I408" s="25">
        <v>4</v>
      </c>
      <c r="J408" s="17">
        <v>1</v>
      </c>
      <c r="K408" s="28">
        <v>5</v>
      </c>
      <c r="L408" s="16">
        <f t="shared" si="16"/>
        <v>23</v>
      </c>
    </row>
    <row r="409" spans="1:12" x14ac:dyDescent="0.25">
      <c r="A409">
        <v>197</v>
      </c>
      <c r="B409" t="str">
        <f t="shared" si="17"/>
        <v>California,San Luis Obispo County</v>
      </c>
      <c r="C409" s="16" t="s">
        <v>17</v>
      </c>
      <c r="D409" s="12" t="s">
        <v>309</v>
      </c>
      <c r="E409" s="17" t="s">
        <v>2935</v>
      </c>
      <c r="F409" s="43">
        <v>3</v>
      </c>
      <c r="G409" s="17">
        <v>1</v>
      </c>
      <c r="H409" s="53">
        <v>3</v>
      </c>
      <c r="I409" s="40">
        <v>3</v>
      </c>
      <c r="J409" s="41">
        <v>6</v>
      </c>
      <c r="K409" s="28">
        <v>5</v>
      </c>
      <c r="L409" s="16">
        <f t="shared" si="16"/>
        <v>21</v>
      </c>
    </row>
    <row r="410" spans="1:12" x14ac:dyDescent="0.25">
      <c r="A410">
        <v>200</v>
      </c>
      <c r="B410" t="str">
        <f t="shared" si="17"/>
        <v>California,Santa Clara County</v>
      </c>
      <c r="C410" s="16" t="s">
        <v>17</v>
      </c>
      <c r="D410" s="12" t="s">
        <v>312</v>
      </c>
      <c r="E410" s="17" t="s">
        <v>2844</v>
      </c>
      <c r="F410" s="43">
        <v>3</v>
      </c>
      <c r="G410" s="27">
        <v>2</v>
      </c>
      <c r="H410" s="53">
        <v>3</v>
      </c>
      <c r="I410" s="25">
        <v>4</v>
      </c>
      <c r="J410" s="47">
        <v>6</v>
      </c>
      <c r="K410" s="28">
        <v>5</v>
      </c>
      <c r="L410" s="16">
        <f t="shared" si="16"/>
        <v>23</v>
      </c>
    </row>
    <row r="411" spans="1:12" x14ac:dyDescent="0.25">
      <c r="A411">
        <v>202</v>
      </c>
      <c r="B411" t="str">
        <f t="shared" si="17"/>
        <v>California,Shasta County</v>
      </c>
      <c r="C411" s="16" t="s">
        <v>17</v>
      </c>
      <c r="D411" s="12" t="s">
        <v>313</v>
      </c>
      <c r="E411" s="17" t="s">
        <v>2268</v>
      </c>
      <c r="F411" s="18">
        <v>7</v>
      </c>
      <c r="G411" s="19">
        <v>4</v>
      </c>
      <c r="H411" s="33">
        <v>6</v>
      </c>
      <c r="I411" s="17">
        <v>1</v>
      </c>
      <c r="J411" s="42">
        <v>9</v>
      </c>
      <c r="K411" s="28">
        <v>5</v>
      </c>
      <c r="L411" s="16">
        <f t="shared" si="16"/>
        <v>32</v>
      </c>
    </row>
    <row r="412" spans="1:12" x14ac:dyDescent="0.25">
      <c r="A412">
        <v>205</v>
      </c>
      <c r="B412" t="str">
        <f t="shared" si="17"/>
        <v>California,Solano County</v>
      </c>
      <c r="C412" s="16" t="s">
        <v>17</v>
      </c>
      <c r="D412" s="12" t="s">
        <v>316</v>
      </c>
      <c r="E412" s="17" t="s">
        <v>2735</v>
      </c>
      <c r="F412" s="48">
        <v>9</v>
      </c>
      <c r="G412" s="27">
        <v>2</v>
      </c>
      <c r="H412" s="53">
        <v>3</v>
      </c>
      <c r="I412" s="25">
        <v>4</v>
      </c>
      <c r="J412" s="50">
        <v>3</v>
      </c>
      <c r="K412" s="28">
        <v>5</v>
      </c>
      <c r="L412" s="16">
        <f t="shared" si="16"/>
        <v>26</v>
      </c>
    </row>
    <row r="413" spans="1:12" x14ac:dyDescent="0.25">
      <c r="A413">
        <v>206</v>
      </c>
      <c r="B413" t="str">
        <f t="shared" si="17"/>
        <v>California,Sonoma County</v>
      </c>
      <c r="C413" s="16" t="s">
        <v>17</v>
      </c>
      <c r="D413" s="12" t="s">
        <v>317</v>
      </c>
      <c r="E413" s="17" t="s">
        <v>2736</v>
      </c>
      <c r="F413" s="22">
        <v>6</v>
      </c>
      <c r="G413" s="37">
        <v>5</v>
      </c>
      <c r="H413" s="53">
        <v>3</v>
      </c>
      <c r="I413" s="25">
        <v>4</v>
      </c>
      <c r="J413" s="50">
        <v>3</v>
      </c>
      <c r="K413" s="28">
        <v>5</v>
      </c>
      <c r="L413" s="16">
        <f t="shared" si="16"/>
        <v>26</v>
      </c>
    </row>
    <row r="414" spans="1:12" x14ac:dyDescent="0.25">
      <c r="A414">
        <v>207</v>
      </c>
      <c r="B414" t="str">
        <f t="shared" si="17"/>
        <v>California,Stanislaus County</v>
      </c>
      <c r="C414" s="16" t="s">
        <v>17</v>
      </c>
      <c r="D414" s="12" t="s">
        <v>318</v>
      </c>
      <c r="E414" s="17" t="s">
        <v>3176</v>
      </c>
      <c r="F414" s="18">
        <v>7</v>
      </c>
      <c r="G414" s="27">
        <v>2</v>
      </c>
      <c r="H414" s="36">
        <v>4</v>
      </c>
      <c r="I414" s="17">
        <v>1</v>
      </c>
      <c r="J414" s="17">
        <v>1</v>
      </c>
      <c r="K414" s="28">
        <v>5</v>
      </c>
      <c r="L414" s="16">
        <f t="shared" si="16"/>
        <v>20</v>
      </c>
    </row>
    <row r="415" spans="1:12" x14ac:dyDescent="0.25">
      <c r="A415">
        <v>208</v>
      </c>
      <c r="B415" t="str">
        <f t="shared" si="17"/>
        <v>California,Sutter County</v>
      </c>
      <c r="C415" s="16" t="s">
        <v>17</v>
      </c>
      <c r="D415" s="12" t="s">
        <v>319</v>
      </c>
      <c r="E415" s="17" t="s">
        <v>2936</v>
      </c>
      <c r="F415" s="18">
        <v>7</v>
      </c>
      <c r="G415" s="27">
        <v>2</v>
      </c>
      <c r="H415" s="33">
        <v>6</v>
      </c>
      <c r="I415" s="17">
        <v>1</v>
      </c>
      <c r="J415" s="17">
        <v>1</v>
      </c>
      <c r="K415" s="28">
        <v>5</v>
      </c>
      <c r="L415" s="16">
        <f t="shared" si="16"/>
        <v>22</v>
      </c>
    </row>
    <row r="416" spans="1:12" x14ac:dyDescent="0.25">
      <c r="A416">
        <v>209</v>
      </c>
      <c r="B416" t="str">
        <f t="shared" si="17"/>
        <v>California,Tehama County</v>
      </c>
      <c r="C416" s="16" t="s">
        <v>17</v>
      </c>
      <c r="D416" s="12" t="s">
        <v>320</v>
      </c>
      <c r="E416" s="17" t="s">
        <v>2264</v>
      </c>
      <c r="F416" s="48">
        <v>9</v>
      </c>
      <c r="G416" s="19">
        <v>4</v>
      </c>
      <c r="H416" s="20">
        <v>8</v>
      </c>
      <c r="I416" s="17">
        <v>1</v>
      </c>
      <c r="J416" s="45">
        <v>7</v>
      </c>
      <c r="K416" s="28">
        <v>5</v>
      </c>
      <c r="L416" s="16">
        <f t="shared" si="16"/>
        <v>34</v>
      </c>
    </row>
    <row r="417" spans="1:12" x14ac:dyDescent="0.25">
      <c r="A417">
        <v>211</v>
      </c>
      <c r="B417" t="str">
        <f t="shared" si="17"/>
        <v>California,Tulare County</v>
      </c>
      <c r="C417" s="16" t="s">
        <v>17</v>
      </c>
      <c r="D417" s="12" t="s">
        <v>322</v>
      </c>
      <c r="E417" s="17" t="s">
        <v>2509</v>
      </c>
      <c r="F417" s="48">
        <v>9</v>
      </c>
      <c r="G417" s="27">
        <v>2</v>
      </c>
      <c r="H417" s="20">
        <v>8</v>
      </c>
      <c r="I417" s="17">
        <v>1</v>
      </c>
      <c r="J417" s="17">
        <v>1</v>
      </c>
      <c r="K417" s="28">
        <v>5</v>
      </c>
      <c r="L417" s="16">
        <f t="shared" si="16"/>
        <v>26</v>
      </c>
    </row>
    <row r="418" spans="1:12" x14ac:dyDescent="0.25">
      <c r="A418">
        <v>212</v>
      </c>
      <c r="B418" t="str">
        <f t="shared" si="17"/>
        <v>California,Tuolumne County</v>
      </c>
      <c r="C418" s="16" t="s">
        <v>17</v>
      </c>
      <c r="D418" s="12" t="s">
        <v>323</v>
      </c>
      <c r="E418" s="17" t="s">
        <v>2609</v>
      </c>
      <c r="F418" s="34">
        <v>4</v>
      </c>
      <c r="G418" s="17">
        <v>1</v>
      </c>
      <c r="H418" s="24">
        <v>5</v>
      </c>
      <c r="I418" s="17">
        <v>1</v>
      </c>
      <c r="J418" s="45">
        <v>7</v>
      </c>
      <c r="K418" s="28">
        <v>5</v>
      </c>
      <c r="L418" s="16">
        <f t="shared" si="16"/>
        <v>23</v>
      </c>
    </row>
    <row r="419" spans="1:12" x14ac:dyDescent="0.25">
      <c r="A419">
        <v>213</v>
      </c>
      <c r="B419" t="str">
        <f t="shared" si="17"/>
        <v>California,Ventura County</v>
      </c>
      <c r="C419" s="16" t="s">
        <v>17</v>
      </c>
      <c r="D419" s="12" t="s">
        <v>324</v>
      </c>
      <c r="E419" s="17" t="s">
        <v>3177</v>
      </c>
      <c r="F419" s="43">
        <v>3</v>
      </c>
      <c r="G419" s="27">
        <v>2</v>
      </c>
      <c r="H419" s="17">
        <v>1</v>
      </c>
      <c r="I419" s="40">
        <v>3</v>
      </c>
      <c r="J419" s="41">
        <v>6</v>
      </c>
      <c r="K419" s="28">
        <v>5</v>
      </c>
      <c r="L419" s="16">
        <f t="shared" si="16"/>
        <v>20</v>
      </c>
    </row>
    <row r="420" spans="1:12" x14ac:dyDescent="0.25">
      <c r="A420">
        <v>214</v>
      </c>
      <c r="B420" t="str">
        <f t="shared" si="17"/>
        <v>California,Yolo County</v>
      </c>
      <c r="C420" s="16" t="s">
        <v>17</v>
      </c>
      <c r="D420" s="12" t="s">
        <v>325</v>
      </c>
      <c r="E420" s="17" t="s">
        <v>2610</v>
      </c>
      <c r="F420" s="48">
        <v>9</v>
      </c>
      <c r="G420" s="27">
        <v>2</v>
      </c>
      <c r="H420" s="36">
        <v>4</v>
      </c>
      <c r="I420" s="25">
        <v>4</v>
      </c>
      <c r="J420" s="50">
        <v>3</v>
      </c>
      <c r="K420" s="28">
        <v>5</v>
      </c>
      <c r="L420" s="16">
        <f t="shared" si="16"/>
        <v>27</v>
      </c>
    </row>
    <row r="421" spans="1:12" x14ac:dyDescent="0.25">
      <c r="A421">
        <v>215</v>
      </c>
      <c r="B421" t="str">
        <f t="shared" si="17"/>
        <v>California,Yuba County</v>
      </c>
      <c r="C421" s="16" t="s">
        <v>17</v>
      </c>
      <c r="D421" s="12" t="s">
        <v>326</v>
      </c>
      <c r="E421" s="17" t="s">
        <v>2937</v>
      </c>
      <c r="F421" s="34">
        <v>4</v>
      </c>
      <c r="G421" s="27">
        <v>2</v>
      </c>
      <c r="H421" s="35">
        <v>8</v>
      </c>
      <c r="I421" s="17">
        <v>1</v>
      </c>
      <c r="J421" s="17">
        <v>1</v>
      </c>
      <c r="K421" s="28">
        <v>5</v>
      </c>
      <c r="L421" s="16">
        <f t="shared" si="16"/>
        <v>21</v>
      </c>
    </row>
    <row r="422" spans="1:12" x14ac:dyDescent="0.25">
      <c r="A422">
        <v>220</v>
      </c>
      <c r="B422" t="str">
        <f t="shared" si="17"/>
        <v>Colorado,Baca County</v>
      </c>
      <c r="C422" s="16" t="s">
        <v>18</v>
      </c>
      <c r="D422" s="12" t="s">
        <v>331</v>
      </c>
      <c r="E422" s="17" t="s">
        <v>2737</v>
      </c>
      <c r="F422" s="18">
        <v>7</v>
      </c>
      <c r="G422" s="27">
        <v>2</v>
      </c>
      <c r="H422" s="33">
        <v>6</v>
      </c>
      <c r="I422" s="17">
        <v>1</v>
      </c>
      <c r="J422" s="50">
        <v>3</v>
      </c>
      <c r="K422" s="28">
        <v>5</v>
      </c>
      <c r="L422" s="16">
        <f t="shared" si="16"/>
        <v>24</v>
      </c>
    </row>
    <row r="423" spans="1:12" x14ac:dyDescent="0.25">
      <c r="A423">
        <v>221</v>
      </c>
      <c r="B423" t="str">
        <f t="shared" si="17"/>
        <v>Colorado,Bent County</v>
      </c>
      <c r="C423" s="16" t="s">
        <v>18</v>
      </c>
      <c r="D423" s="12" t="s">
        <v>332</v>
      </c>
      <c r="E423" s="17" t="s">
        <v>2845</v>
      </c>
      <c r="F423" s="18">
        <v>7</v>
      </c>
      <c r="G423" s="27">
        <v>2</v>
      </c>
      <c r="H423" s="33">
        <v>6</v>
      </c>
      <c r="I423" s="17">
        <v>1</v>
      </c>
      <c r="J423" s="30">
        <v>2</v>
      </c>
      <c r="K423" s="28">
        <v>5</v>
      </c>
      <c r="L423" s="16">
        <f t="shared" si="16"/>
        <v>23</v>
      </c>
    </row>
    <row r="424" spans="1:12" x14ac:dyDescent="0.25">
      <c r="A424">
        <v>225</v>
      </c>
      <c r="B424" t="str">
        <f t="shared" si="17"/>
        <v>Colorado,Cheyenne County</v>
      </c>
      <c r="C424" s="16" t="s">
        <v>18</v>
      </c>
      <c r="D424" s="12" t="s">
        <v>336</v>
      </c>
      <c r="E424" s="17" t="s">
        <v>2938</v>
      </c>
      <c r="F424" s="18">
        <v>7</v>
      </c>
      <c r="G424" s="27">
        <v>2</v>
      </c>
      <c r="H424" s="24">
        <v>5</v>
      </c>
      <c r="I424" s="17">
        <v>1</v>
      </c>
      <c r="J424" s="30">
        <v>2</v>
      </c>
      <c r="K424" s="28">
        <v>5</v>
      </c>
      <c r="L424" s="16">
        <f t="shared" si="16"/>
        <v>22</v>
      </c>
    </row>
    <row r="425" spans="1:12" x14ac:dyDescent="0.25">
      <c r="A425">
        <v>229</v>
      </c>
      <c r="B425" t="str">
        <f t="shared" si="17"/>
        <v>Colorado,Crowley County</v>
      </c>
      <c r="C425" s="16" t="s">
        <v>18</v>
      </c>
      <c r="D425" s="12" t="s">
        <v>340</v>
      </c>
      <c r="E425" s="17" t="s">
        <v>3178</v>
      </c>
      <c r="F425" s="18">
        <v>7</v>
      </c>
      <c r="G425" s="17">
        <v>1</v>
      </c>
      <c r="H425" s="36">
        <v>4</v>
      </c>
      <c r="I425" s="17">
        <v>1</v>
      </c>
      <c r="J425" s="30">
        <v>2</v>
      </c>
      <c r="K425" s="28">
        <v>5</v>
      </c>
      <c r="L425" s="16">
        <f t="shared" si="16"/>
        <v>20</v>
      </c>
    </row>
    <row r="426" spans="1:12" x14ac:dyDescent="0.25">
      <c r="A426">
        <v>247</v>
      </c>
      <c r="B426" t="str">
        <f t="shared" si="17"/>
        <v>Colorado,Kiowa County</v>
      </c>
      <c r="C426" s="16" t="s">
        <v>18</v>
      </c>
      <c r="D426" s="12" t="s">
        <v>356</v>
      </c>
      <c r="E426" s="17" t="s">
        <v>2939</v>
      </c>
      <c r="F426" s="18">
        <v>7</v>
      </c>
      <c r="G426" s="27">
        <v>2</v>
      </c>
      <c r="H426" s="24">
        <v>5</v>
      </c>
      <c r="I426" s="17">
        <v>1</v>
      </c>
      <c r="J426" s="30">
        <v>2</v>
      </c>
      <c r="K426" s="28">
        <v>5</v>
      </c>
      <c r="L426" s="16">
        <f t="shared" si="16"/>
        <v>22</v>
      </c>
    </row>
    <row r="427" spans="1:12" x14ac:dyDescent="0.25">
      <c r="A427">
        <v>261</v>
      </c>
      <c r="B427" t="str">
        <f t="shared" si="17"/>
        <v>Colorado,Otero County</v>
      </c>
      <c r="C427" s="16" t="s">
        <v>18</v>
      </c>
      <c r="D427" s="12" t="s">
        <v>366</v>
      </c>
      <c r="E427" s="17" t="s">
        <v>3056</v>
      </c>
      <c r="F427" s="18">
        <v>7</v>
      </c>
      <c r="G427" s="17">
        <v>1</v>
      </c>
      <c r="H427" s="24">
        <v>5</v>
      </c>
      <c r="I427" s="17">
        <v>1</v>
      </c>
      <c r="J427" s="30">
        <v>2</v>
      </c>
      <c r="K427" s="28">
        <v>5</v>
      </c>
      <c r="L427" s="16">
        <f t="shared" si="16"/>
        <v>21</v>
      </c>
    </row>
    <row r="428" spans="1:12" x14ac:dyDescent="0.25">
      <c r="A428">
        <v>266</v>
      </c>
      <c r="B428" t="str">
        <f t="shared" si="17"/>
        <v>Colorado,Prowers County</v>
      </c>
      <c r="C428" s="16" t="s">
        <v>18</v>
      </c>
      <c r="D428" s="12" t="s">
        <v>370</v>
      </c>
      <c r="E428" s="17" t="s">
        <v>2738</v>
      </c>
      <c r="F428" s="18">
        <v>7</v>
      </c>
      <c r="G428" s="27">
        <v>2</v>
      </c>
      <c r="H428" s="29">
        <v>7</v>
      </c>
      <c r="I428" s="17">
        <v>1</v>
      </c>
      <c r="J428" s="30">
        <v>2</v>
      </c>
      <c r="K428" s="28">
        <v>5</v>
      </c>
      <c r="L428" s="16">
        <f t="shared" si="16"/>
        <v>24</v>
      </c>
    </row>
    <row r="429" spans="1:12" x14ac:dyDescent="0.25">
      <c r="A429">
        <v>280</v>
      </c>
      <c r="B429" t="str">
        <f t="shared" si="17"/>
        <v>Connecticut,Fairfield County</v>
      </c>
      <c r="C429" s="16" t="s">
        <v>19</v>
      </c>
      <c r="D429" s="12" t="s">
        <v>382</v>
      </c>
      <c r="E429" s="17" t="s">
        <v>3629</v>
      </c>
      <c r="F429" s="43">
        <v>3</v>
      </c>
      <c r="G429" s="37">
        <v>5</v>
      </c>
      <c r="H429" s="17">
        <v>1</v>
      </c>
      <c r="I429" s="25">
        <v>4</v>
      </c>
      <c r="J429" s="17">
        <v>1</v>
      </c>
      <c r="K429" s="28">
        <v>5</v>
      </c>
      <c r="L429" s="16">
        <f t="shared" si="16"/>
        <v>19</v>
      </c>
    </row>
    <row r="430" spans="1:12" x14ac:dyDescent="0.25">
      <c r="A430">
        <v>290</v>
      </c>
      <c r="B430" t="str">
        <f t="shared" si="17"/>
        <v>Deleware,Sussex County</v>
      </c>
      <c r="C430" s="16" t="s">
        <v>5065</v>
      </c>
      <c r="D430" s="12" t="s">
        <v>392</v>
      </c>
      <c r="E430" s="17" t="s">
        <v>2846</v>
      </c>
      <c r="F430" s="34">
        <v>4</v>
      </c>
      <c r="G430" s="19">
        <v>4</v>
      </c>
      <c r="H430" s="24">
        <v>5</v>
      </c>
      <c r="I430" s="61">
        <v>6</v>
      </c>
      <c r="J430" s="17">
        <v>1</v>
      </c>
      <c r="K430" s="28">
        <v>5</v>
      </c>
      <c r="L430" s="16">
        <f t="shared" si="16"/>
        <v>25</v>
      </c>
    </row>
    <row r="431" spans="1:12" x14ac:dyDescent="0.25">
      <c r="A431">
        <v>315</v>
      </c>
      <c r="B431" t="str">
        <f t="shared" si="17"/>
        <v>Florida,Hardee County</v>
      </c>
      <c r="C431" s="16" t="s">
        <v>22</v>
      </c>
      <c r="D431" s="12" t="s">
        <v>411</v>
      </c>
      <c r="E431" s="17" t="s">
        <v>2352</v>
      </c>
      <c r="F431" s="48">
        <v>9</v>
      </c>
      <c r="G431" s="27">
        <v>2</v>
      </c>
      <c r="H431" s="20">
        <v>8</v>
      </c>
      <c r="I431" s="17">
        <v>1</v>
      </c>
      <c r="J431" s="50">
        <v>3</v>
      </c>
      <c r="K431" s="28">
        <v>5</v>
      </c>
      <c r="L431" s="16">
        <f t="shared" si="16"/>
        <v>28</v>
      </c>
    </row>
    <row r="432" spans="1:12" x14ac:dyDescent="0.25">
      <c r="A432">
        <v>319</v>
      </c>
      <c r="B432" t="str">
        <f t="shared" si="17"/>
        <v>Florida,Hillsborough County</v>
      </c>
      <c r="C432" s="16" t="s">
        <v>22</v>
      </c>
      <c r="D432" s="12" t="s">
        <v>415</v>
      </c>
      <c r="E432" s="17" t="s">
        <v>2353</v>
      </c>
      <c r="F432" s="22">
        <v>6</v>
      </c>
      <c r="G432" s="19">
        <v>4</v>
      </c>
      <c r="H432" s="35">
        <v>8</v>
      </c>
      <c r="I432" s="25">
        <v>4</v>
      </c>
      <c r="J432" s="50">
        <v>3</v>
      </c>
      <c r="K432" s="28">
        <v>5</v>
      </c>
      <c r="L432" s="16">
        <f t="shared" si="16"/>
        <v>30</v>
      </c>
    </row>
    <row r="433" spans="1:12" x14ac:dyDescent="0.25">
      <c r="A433">
        <v>349</v>
      </c>
      <c r="B433" t="str">
        <f t="shared" si="17"/>
        <v>Florida,Sarasota County</v>
      </c>
      <c r="C433" s="16" t="s">
        <v>22</v>
      </c>
      <c r="D433" s="12" t="s">
        <v>435</v>
      </c>
      <c r="E433" s="17" t="s">
        <v>3314</v>
      </c>
      <c r="F433" s="18">
        <v>7</v>
      </c>
      <c r="G433" s="19">
        <v>4</v>
      </c>
      <c r="H433" s="17">
        <v>1</v>
      </c>
      <c r="I433" s="25">
        <v>4</v>
      </c>
      <c r="J433" s="17">
        <v>1</v>
      </c>
      <c r="K433" s="28">
        <v>5</v>
      </c>
      <c r="L433" s="16">
        <f t="shared" si="16"/>
        <v>22</v>
      </c>
    </row>
    <row r="434" spans="1:12" x14ac:dyDescent="0.25">
      <c r="A434">
        <v>359</v>
      </c>
      <c r="B434" t="str">
        <f t="shared" si="17"/>
        <v>Georgia,Appling County</v>
      </c>
      <c r="C434" s="16" t="s">
        <v>23</v>
      </c>
      <c r="D434" s="12" t="s">
        <v>442</v>
      </c>
      <c r="E434" s="17" t="s">
        <v>2354</v>
      </c>
      <c r="F434" s="18">
        <v>7</v>
      </c>
      <c r="G434" s="19">
        <v>4</v>
      </c>
      <c r="H434" s="20">
        <v>8</v>
      </c>
      <c r="I434" s="17">
        <v>1</v>
      </c>
      <c r="J434" s="50">
        <v>3</v>
      </c>
      <c r="K434" s="28">
        <v>5</v>
      </c>
      <c r="L434" s="16">
        <f t="shared" si="16"/>
        <v>28</v>
      </c>
    </row>
    <row r="435" spans="1:12" x14ac:dyDescent="0.25">
      <c r="A435">
        <v>361</v>
      </c>
      <c r="B435" t="str">
        <f t="shared" si="17"/>
        <v>Georgia,Bacon County</v>
      </c>
      <c r="C435" s="16" t="s">
        <v>23</v>
      </c>
      <c r="D435" s="12" t="s">
        <v>444</v>
      </c>
      <c r="E435" s="17" t="s">
        <v>2355</v>
      </c>
      <c r="F435" s="18">
        <v>7</v>
      </c>
      <c r="G435" s="27">
        <v>2</v>
      </c>
      <c r="H435" s="38">
        <v>9</v>
      </c>
      <c r="I435" s="17">
        <v>1</v>
      </c>
      <c r="J435" s="50">
        <v>3</v>
      </c>
      <c r="K435" s="28">
        <v>5</v>
      </c>
      <c r="L435" s="16">
        <f t="shared" si="16"/>
        <v>27</v>
      </c>
    </row>
    <row r="436" spans="1:12" x14ac:dyDescent="0.25">
      <c r="A436">
        <v>363</v>
      </c>
      <c r="B436" t="str">
        <f t="shared" si="17"/>
        <v>Georgia,Baldwin County</v>
      </c>
      <c r="C436" s="16" t="s">
        <v>23</v>
      </c>
      <c r="D436" s="12" t="s">
        <v>106</v>
      </c>
      <c r="E436" s="17" t="s">
        <v>3726</v>
      </c>
      <c r="F436" s="18">
        <v>7</v>
      </c>
      <c r="G436" s="27">
        <v>2</v>
      </c>
      <c r="H436" s="17">
        <v>1</v>
      </c>
      <c r="I436" s="17">
        <v>1</v>
      </c>
      <c r="J436" s="17">
        <v>1</v>
      </c>
      <c r="K436" s="28">
        <v>5</v>
      </c>
      <c r="L436" s="16">
        <f t="shared" si="16"/>
        <v>17</v>
      </c>
    </row>
    <row r="437" spans="1:12" x14ac:dyDescent="0.25">
      <c r="A437">
        <v>364</v>
      </c>
      <c r="B437" t="str">
        <f t="shared" si="17"/>
        <v>Georgia,Banks County</v>
      </c>
      <c r="C437" s="16" t="s">
        <v>23</v>
      </c>
      <c r="D437" s="12" t="s">
        <v>445</v>
      </c>
      <c r="E437" s="17" t="s">
        <v>3727</v>
      </c>
      <c r="F437" s="34">
        <v>4</v>
      </c>
      <c r="G437" s="17">
        <v>1</v>
      </c>
      <c r="H437" s="53">
        <v>3</v>
      </c>
      <c r="I437" s="17">
        <v>1</v>
      </c>
      <c r="J437" s="17">
        <v>1</v>
      </c>
      <c r="K437" s="28">
        <v>5</v>
      </c>
      <c r="L437" s="16">
        <f t="shared" si="16"/>
        <v>15</v>
      </c>
    </row>
    <row r="438" spans="1:12" x14ac:dyDescent="0.25">
      <c r="A438">
        <v>365</v>
      </c>
      <c r="B438" t="str">
        <f t="shared" si="17"/>
        <v>Georgia,Barrow County</v>
      </c>
      <c r="C438" s="16" t="s">
        <v>23</v>
      </c>
      <c r="D438" s="12" t="s">
        <v>446</v>
      </c>
      <c r="E438" s="17" t="s">
        <v>2940</v>
      </c>
      <c r="F438" s="22">
        <v>6</v>
      </c>
      <c r="G438" s="17">
        <v>1</v>
      </c>
      <c r="H438" s="35">
        <v>8</v>
      </c>
      <c r="I438" s="17">
        <v>1</v>
      </c>
      <c r="J438" s="17">
        <v>1</v>
      </c>
      <c r="K438" s="28">
        <v>5</v>
      </c>
      <c r="L438" s="16">
        <f t="shared" si="16"/>
        <v>22</v>
      </c>
    </row>
    <row r="439" spans="1:12" x14ac:dyDescent="0.25">
      <c r="A439">
        <v>366</v>
      </c>
      <c r="B439" t="str">
        <f t="shared" si="17"/>
        <v>Georgia,Bartow County</v>
      </c>
      <c r="C439" s="16" t="s">
        <v>23</v>
      </c>
      <c r="D439" s="12" t="s">
        <v>447</v>
      </c>
      <c r="E439" s="17" t="s">
        <v>3315</v>
      </c>
      <c r="F439" s="22">
        <v>6</v>
      </c>
      <c r="G439" s="17">
        <v>1</v>
      </c>
      <c r="H439" s="36">
        <v>4</v>
      </c>
      <c r="I439" s="17">
        <v>1</v>
      </c>
      <c r="J439" s="30">
        <v>2</v>
      </c>
      <c r="K439" s="28">
        <v>5</v>
      </c>
      <c r="L439" s="16">
        <f t="shared" si="16"/>
        <v>19</v>
      </c>
    </row>
    <row r="440" spans="1:12" x14ac:dyDescent="0.25">
      <c r="A440">
        <v>367</v>
      </c>
      <c r="B440" t="str">
        <f t="shared" si="17"/>
        <v>Georgia,Ben Hill County</v>
      </c>
      <c r="C440" s="16" t="s">
        <v>23</v>
      </c>
      <c r="D440" s="12" t="s">
        <v>448</v>
      </c>
      <c r="E440" s="17" t="s">
        <v>2611</v>
      </c>
      <c r="F440" s="22">
        <v>6</v>
      </c>
      <c r="G440" s="27">
        <v>2</v>
      </c>
      <c r="H440" s="38">
        <v>9</v>
      </c>
      <c r="I440" s="17">
        <v>1</v>
      </c>
      <c r="J440" s="17">
        <v>1</v>
      </c>
      <c r="K440" s="28">
        <v>5</v>
      </c>
      <c r="L440" s="16">
        <f t="shared" si="16"/>
        <v>24</v>
      </c>
    </row>
    <row r="441" spans="1:12" x14ac:dyDescent="0.25">
      <c r="A441">
        <v>369</v>
      </c>
      <c r="B441" t="str">
        <f t="shared" si="17"/>
        <v>Georgia,Bibb County</v>
      </c>
      <c r="C441" s="16" t="s">
        <v>23</v>
      </c>
      <c r="D441" s="12" t="s">
        <v>108</v>
      </c>
      <c r="E441" s="17" t="s">
        <v>2612</v>
      </c>
      <c r="F441" s="18">
        <v>7</v>
      </c>
      <c r="G441" s="27">
        <v>2</v>
      </c>
      <c r="H441" s="20">
        <v>8</v>
      </c>
      <c r="I441" s="17">
        <v>1</v>
      </c>
      <c r="J441" s="17">
        <v>1</v>
      </c>
      <c r="K441" s="28">
        <v>5</v>
      </c>
      <c r="L441" s="16">
        <f t="shared" si="16"/>
        <v>24</v>
      </c>
    </row>
    <row r="442" spans="1:12" x14ac:dyDescent="0.25">
      <c r="A442">
        <v>370</v>
      </c>
      <c r="B442" t="str">
        <f t="shared" si="17"/>
        <v>Georgia,Bleckley County</v>
      </c>
      <c r="C442" s="16" t="s">
        <v>23</v>
      </c>
      <c r="D442" s="12" t="s">
        <v>450</v>
      </c>
      <c r="E442" s="17" t="s">
        <v>2739</v>
      </c>
      <c r="F442" s="22">
        <v>6</v>
      </c>
      <c r="G442" s="27">
        <v>2</v>
      </c>
      <c r="H442" s="20">
        <v>8</v>
      </c>
      <c r="I442" s="17">
        <v>1</v>
      </c>
      <c r="J442" s="17">
        <v>1</v>
      </c>
      <c r="K442" s="28">
        <v>5</v>
      </c>
      <c r="L442" s="16">
        <f t="shared" si="16"/>
        <v>23</v>
      </c>
    </row>
    <row r="443" spans="1:12" x14ac:dyDescent="0.25">
      <c r="A443">
        <v>375</v>
      </c>
      <c r="B443" t="str">
        <f t="shared" si="17"/>
        <v>Georgia,Burke County</v>
      </c>
      <c r="C443" s="16" t="s">
        <v>23</v>
      </c>
      <c r="D443" s="12" t="s">
        <v>455</v>
      </c>
      <c r="E443" s="17" t="s">
        <v>2613</v>
      </c>
      <c r="F443" s="18">
        <v>7</v>
      </c>
      <c r="G443" s="27">
        <v>2</v>
      </c>
      <c r="H443" s="20">
        <v>8</v>
      </c>
      <c r="I443" s="17">
        <v>1</v>
      </c>
      <c r="J443" s="17">
        <v>1</v>
      </c>
      <c r="K443" s="28">
        <v>5</v>
      </c>
      <c r="L443" s="16">
        <f t="shared" si="16"/>
        <v>24</v>
      </c>
    </row>
    <row r="444" spans="1:12" x14ac:dyDescent="0.25">
      <c r="A444">
        <v>376</v>
      </c>
      <c r="B444" t="str">
        <f t="shared" si="17"/>
        <v>Georgia,Butts County</v>
      </c>
      <c r="C444" s="16" t="s">
        <v>23</v>
      </c>
      <c r="D444" s="12" t="s">
        <v>456</v>
      </c>
      <c r="E444" s="17" t="s">
        <v>3179</v>
      </c>
      <c r="F444" s="22">
        <v>6</v>
      </c>
      <c r="G444" s="17">
        <v>1</v>
      </c>
      <c r="H444" s="33">
        <v>6</v>
      </c>
      <c r="I444" s="17">
        <v>1</v>
      </c>
      <c r="J444" s="17">
        <v>1</v>
      </c>
      <c r="K444" s="28">
        <v>5</v>
      </c>
      <c r="L444" s="16">
        <f t="shared" si="16"/>
        <v>20</v>
      </c>
    </row>
    <row r="445" spans="1:12" x14ac:dyDescent="0.25">
      <c r="A445">
        <v>377</v>
      </c>
      <c r="B445" t="str">
        <f t="shared" si="17"/>
        <v>Georgia,Calhoun County</v>
      </c>
      <c r="C445" s="16" t="s">
        <v>23</v>
      </c>
      <c r="D445" s="12" t="s">
        <v>112</v>
      </c>
      <c r="E445" s="17" t="s">
        <v>2847</v>
      </c>
      <c r="F445" s="22">
        <v>6</v>
      </c>
      <c r="G445" s="17">
        <v>1</v>
      </c>
      <c r="H445" s="20">
        <v>8</v>
      </c>
      <c r="I445" s="17">
        <v>1</v>
      </c>
      <c r="J445" s="17">
        <v>1</v>
      </c>
      <c r="K445" s="28">
        <v>5</v>
      </c>
      <c r="L445" s="16">
        <f t="shared" si="16"/>
        <v>22</v>
      </c>
    </row>
    <row r="446" spans="1:12" x14ac:dyDescent="0.25">
      <c r="A446">
        <v>380</v>
      </c>
      <c r="B446" t="str">
        <f t="shared" si="17"/>
        <v>Georgia,Carroll County</v>
      </c>
      <c r="C446" s="16" t="s">
        <v>23</v>
      </c>
      <c r="D446" s="12" t="s">
        <v>220</v>
      </c>
      <c r="E446" s="17" t="s">
        <v>2941</v>
      </c>
      <c r="F446" s="34">
        <v>4</v>
      </c>
      <c r="G446" s="17">
        <v>1</v>
      </c>
      <c r="H446" s="20">
        <v>8</v>
      </c>
      <c r="I446" s="17">
        <v>1</v>
      </c>
      <c r="J446" s="17">
        <v>1</v>
      </c>
      <c r="K446" s="28">
        <v>5</v>
      </c>
      <c r="L446" s="16">
        <f t="shared" si="16"/>
        <v>20</v>
      </c>
    </row>
    <row r="447" spans="1:12" x14ac:dyDescent="0.25">
      <c r="A447">
        <v>381</v>
      </c>
      <c r="B447" t="str">
        <f t="shared" si="17"/>
        <v>Georgia,Catoosa County</v>
      </c>
      <c r="C447" s="16" t="s">
        <v>23</v>
      </c>
      <c r="D447" s="12" t="s">
        <v>459</v>
      </c>
      <c r="E447" s="17" t="s">
        <v>2614</v>
      </c>
      <c r="F447" s="22">
        <v>6</v>
      </c>
      <c r="G447" s="27">
        <v>2</v>
      </c>
      <c r="H447" s="20">
        <v>8</v>
      </c>
      <c r="I447" s="17">
        <v>1</v>
      </c>
      <c r="J447" s="30">
        <v>2</v>
      </c>
      <c r="K447" s="28">
        <v>5</v>
      </c>
      <c r="L447" s="16">
        <f t="shared" si="16"/>
        <v>24</v>
      </c>
    </row>
    <row r="448" spans="1:12" x14ac:dyDescent="0.25">
      <c r="A448">
        <v>384</v>
      </c>
      <c r="B448" t="str">
        <f t="shared" si="17"/>
        <v>Georgia,Chattahoochee County</v>
      </c>
      <c r="C448" s="16" t="s">
        <v>23</v>
      </c>
      <c r="D448" s="12" t="s">
        <v>462</v>
      </c>
      <c r="E448" s="17" t="s">
        <v>3728</v>
      </c>
      <c r="F448" s="18">
        <v>7</v>
      </c>
      <c r="G448" s="27">
        <v>2</v>
      </c>
      <c r="H448" s="17">
        <v>1</v>
      </c>
      <c r="I448" s="17">
        <v>1</v>
      </c>
      <c r="J448" s="17">
        <v>1</v>
      </c>
      <c r="K448" s="28">
        <v>5</v>
      </c>
      <c r="L448" s="16">
        <f t="shared" si="16"/>
        <v>17</v>
      </c>
    </row>
    <row r="449" spans="1:12" x14ac:dyDescent="0.25">
      <c r="A449">
        <v>385</v>
      </c>
      <c r="B449" t="str">
        <f t="shared" si="17"/>
        <v>Georgia,Chattooga County</v>
      </c>
      <c r="C449" s="16" t="s">
        <v>23</v>
      </c>
      <c r="D449" s="12" t="s">
        <v>463</v>
      </c>
      <c r="E449" s="17" t="s">
        <v>3316</v>
      </c>
      <c r="F449" s="34">
        <v>4</v>
      </c>
      <c r="G449" s="17">
        <v>1</v>
      </c>
      <c r="H449" s="24">
        <v>5</v>
      </c>
      <c r="I449" s="17">
        <v>1</v>
      </c>
      <c r="J449" s="30">
        <v>2</v>
      </c>
      <c r="K449" s="28">
        <v>5</v>
      </c>
      <c r="L449" s="16">
        <f t="shared" si="16"/>
        <v>18</v>
      </c>
    </row>
    <row r="450" spans="1:12" x14ac:dyDescent="0.25">
      <c r="A450">
        <v>386</v>
      </c>
      <c r="B450" t="str">
        <f t="shared" si="17"/>
        <v>Georgia,Cherokee County</v>
      </c>
      <c r="C450" s="16" t="s">
        <v>23</v>
      </c>
      <c r="D450" s="12" t="s">
        <v>114</v>
      </c>
      <c r="E450" s="17" t="s">
        <v>3317</v>
      </c>
      <c r="F450" s="43">
        <v>3</v>
      </c>
      <c r="G450" s="17">
        <v>1</v>
      </c>
      <c r="H450" s="29">
        <v>7</v>
      </c>
      <c r="I450" s="17">
        <v>1</v>
      </c>
      <c r="J450" s="17">
        <v>1</v>
      </c>
      <c r="K450" s="28">
        <v>5</v>
      </c>
      <c r="L450" s="16">
        <f t="shared" ref="L450:L513" si="18">SUM(F450:K450)</f>
        <v>18</v>
      </c>
    </row>
    <row r="451" spans="1:12" x14ac:dyDescent="0.25">
      <c r="A451">
        <v>387</v>
      </c>
      <c r="B451" t="str">
        <f t="shared" ref="B451:B514" si="19">C451&amp;","&amp;D451</f>
        <v>Georgia,Clarke County</v>
      </c>
      <c r="C451" s="16" t="s">
        <v>23</v>
      </c>
      <c r="D451" s="12" t="s">
        <v>117</v>
      </c>
      <c r="E451" s="17" t="s">
        <v>3808</v>
      </c>
      <c r="F451" s="22">
        <v>6</v>
      </c>
      <c r="G451" s="17">
        <v>1</v>
      </c>
      <c r="H451" s="17">
        <v>1</v>
      </c>
      <c r="I451" s="17">
        <v>1</v>
      </c>
      <c r="J451" s="17">
        <v>1</v>
      </c>
      <c r="K451" s="28">
        <v>5</v>
      </c>
      <c r="L451" s="16">
        <f t="shared" si="18"/>
        <v>15</v>
      </c>
    </row>
    <row r="452" spans="1:12" x14ac:dyDescent="0.25">
      <c r="A452">
        <v>389</v>
      </c>
      <c r="B452" t="str">
        <f t="shared" si="19"/>
        <v>Georgia,Clayton County</v>
      </c>
      <c r="C452" s="16" t="s">
        <v>23</v>
      </c>
      <c r="D452" s="12" t="s">
        <v>464</v>
      </c>
      <c r="E452" s="17" t="s">
        <v>3809</v>
      </c>
      <c r="F452" s="22">
        <v>6</v>
      </c>
      <c r="G452" s="17">
        <v>1</v>
      </c>
      <c r="H452" s="17">
        <v>1</v>
      </c>
      <c r="I452" s="17">
        <v>1</v>
      </c>
      <c r="J452" s="17">
        <v>1</v>
      </c>
      <c r="K452" s="28">
        <v>5</v>
      </c>
      <c r="L452" s="16">
        <f t="shared" si="18"/>
        <v>15</v>
      </c>
    </row>
    <row r="453" spans="1:12" x14ac:dyDescent="0.25">
      <c r="A453">
        <v>391</v>
      </c>
      <c r="B453" t="str">
        <f t="shared" si="19"/>
        <v>Georgia,Cobb County</v>
      </c>
      <c r="C453" s="16" t="s">
        <v>23</v>
      </c>
      <c r="D453" s="12" t="s">
        <v>466</v>
      </c>
      <c r="E453" s="17" t="s">
        <v>3810</v>
      </c>
      <c r="F453" s="22">
        <v>6</v>
      </c>
      <c r="G453" s="17">
        <v>1</v>
      </c>
      <c r="H453" s="17">
        <v>1</v>
      </c>
      <c r="I453" s="17">
        <v>1</v>
      </c>
      <c r="J453" s="17">
        <v>1</v>
      </c>
      <c r="K453" s="28">
        <v>5</v>
      </c>
      <c r="L453" s="16">
        <f t="shared" si="18"/>
        <v>15</v>
      </c>
    </row>
    <row r="454" spans="1:12" x14ac:dyDescent="0.25">
      <c r="A454">
        <v>392</v>
      </c>
      <c r="B454" t="str">
        <f t="shared" si="19"/>
        <v>Georgia,Coffee County</v>
      </c>
      <c r="C454" s="16" t="s">
        <v>23</v>
      </c>
      <c r="D454" s="12" t="s">
        <v>120</v>
      </c>
      <c r="E454" s="17" t="s">
        <v>2510</v>
      </c>
      <c r="F454" s="18">
        <v>7</v>
      </c>
      <c r="G454" s="27">
        <v>2</v>
      </c>
      <c r="H454" s="38">
        <v>9</v>
      </c>
      <c r="I454" s="17">
        <v>1</v>
      </c>
      <c r="J454" s="17">
        <v>1</v>
      </c>
      <c r="K454" s="28">
        <v>5</v>
      </c>
      <c r="L454" s="16">
        <f t="shared" si="18"/>
        <v>25</v>
      </c>
    </row>
    <row r="455" spans="1:12" x14ac:dyDescent="0.25">
      <c r="A455">
        <v>393</v>
      </c>
      <c r="B455" t="str">
        <f t="shared" si="19"/>
        <v>Georgia,Colquitt County</v>
      </c>
      <c r="C455" s="16" t="s">
        <v>23</v>
      </c>
      <c r="D455" s="12" t="s">
        <v>467</v>
      </c>
      <c r="E455" s="17" t="s">
        <v>2740</v>
      </c>
      <c r="F455" s="18">
        <v>7</v>
      </c>
      <c r="G455" s="17">
        <v>1</v>
      </c>
      <c r="H455" s="20">
        <v>8</v>
      </c>
      <c r="I455" s="17">
        <v>1</v>
      </c>
      <c r="J455" s="17">
        <v>1</v>
      </c>
      <c r="K455" s="28">
        <v>5</v>
      </c>
      <c r="L455" s="16">
        <f t="shared" si="18"/>
        <v>23</v>
      </c>
    </row>
    <row r="456" spans="1:12" x14ac:dyDescent="0.25">
      <c r="A456">
        <v>394</v>
      </c>
      <c r="B456" t="str">
        <f t="shared" si="19"/>
        <v>Georgia,Columbia County</v>
      </c>
      <c r="C456" s="16" t="s">
        <v>23</v>
      </c>
      <c r="D456" s="12" t="s">
        <v>224</v>
      </c>
      <c r="E456" s="17" t="s">
        <v>2848</v>
      </c>
      <c r="F456" s="22">
        <v>6</v>
      </c>
      <c r="G456" s="27">
        <v>2</v>
      </c>
      <c r="H456" s="35">
        <v>8</v>
      </c>
      <c r="I456" s="17">
        <v>1</v>
      </c>
      <c r="J456" s="17">
        <v>1</v>
      </c>
      <c r="K456" s="28">
        <v>5</v>
      </c>
      <c r="L456" s="16">
        <f t="shared" si="18"/>
        <v>23</v>
      </c>
    </row>
    <row r="457" spans="1:12" x14ac:dyDescent="0.25">
      <c r="A457">
        <v>396</v>
      </c>
      <c r="B457" t="str">
        <f t="shared" si="19"/>
        <v>Georgia,Coweta County</v>
      </c>
      <c r="C457" s="16" t="s">
        <v>23</v>
      </c>
      <c r="D457" s="12" t="s">
        <v>469</v>
      </c>
      <c r="E457" s="17" t="s">
        <v>3479</v>
      </c>
      <c r="F457" s="34">
        <v>4</v>
      </c>
      <c r="G457" s="17">
        <v>1</v>
      </c>
      <c r="H457" s="24">
        <v>5</v>
      </c>
      <c r="I457" s="17">
        <v>1</v>
      </c>
      <c r="J457" s="17">
        <v>1</v>
      </c>
      <c r="K457" s="28">
        <v>5</v>
      </c>
      <c r="L457" s="16">
        <f t="shared" si="18"/>
        <v>17</v>
      </c>
    </row>
    <row r="458" spans="1:12" x14ac:dyDescent="0.25">
      <c r="A458">
        <v>397</v>
      </c>
      <c r="B458" t="str">
        <f t="shared" si="19"/>
        <v>Georgia,Crawford County</v>
      </c>
      <c r="C458" s="16" t="s">
        <v>23</v>
      </c>
      <c r="D458" s="12" t="s">
        <v>227</v>
      </c>
      <c r="E458" s="17" t="s">
        <v>2615</v>
      </c>
      <c r="F458" s="18">
        <v>7</v>
      </c>
      <c r="G458" s="27">
        <v>2</v>
      </c>
      <c r="H458" s="20">
        <v>8</v>
      </c>
      <c r="I458" s="17">
        <v>1</v>
      </c>
      <c r="J458" s="17">
        <v>1</v>
      </c>
      <c r="K458" s="28">
        <v>5</v>
      </c>
      <c r="L458" s="16">
        <f t="shared" si="18"/>
        <v>24</v>
      </c>
    </row>
    <row r="459" spans="1:12" x14ac:dyDescent="0.25">
      <c r="A459">
        <v>398</v>
      </c>
      <c r="B459" t="str">
        <f t="shared" si="19"/>
        <v>Georgia,Crisp County</v>
      </c>
      <c r="C459" s="16" t="s">
        <v>23</v>
      </c>
      <c r="D459" s="12" t="s">
        <v>470</v>
      </c>
      <c r="E459" s="17" t="s">
        <v>2849</v>
      </c>
      <c r="F459" s="22">
        <v>6</v>
      </c>
      <c r="G459" s="17">
        <v>1</v>
      </c>
      <c r="H459" s="20">
        <v>8</v>
      </c>
      <c r="I459" s="17">
        <v>1</v>
      </c>
      <c r="J459" s="17">
        <v>1</v>
      </c>
      <c r="K459" s="28">
        <v>5</v>
      </c>
      <c r="L459" s="16">
        <f t="shared" si="18"/>
        <v>22</v>
      </c>
    </row>
    <row r="460" spans="1:12" x14ac:dyDescent="0.25">
      <c r="A460">
        <v>399</v>
      </c>
      <c r="B460" t="str">
        <f t="shared" si="19"/>
        <v>Georgia,Dade County</v>
      </c>
      <c r="C460" s="16" t="s">
        <v>23</v>
      </c>
      <c r="D460" s="12" t="s">
        <v>471</v>
      </c>
      <c r="E460" s="17" t="s">
        <v>2942</v>
      </c>
      <c r="F460" s="34">
        <v>4</v>
      </c>
      <c r="G460" s="27">
        <v>2</v>
      </c>
      <c r="H460" s="29">
        <v>7</v>
      </c>
      <c r="I460" s="17">
        <v>1</v>
      </c>
      <c r="J460" s="30">
        <v>2</v>
      </c>
      <c r="K460" s="28">
        <v>5</v>
      </c>
      <c r="L460" s="16">
        <f t="shared" si="18"/>
        <v>21</v>
      </c>
    </row>
    <row r="461" spans="1:12" x14ac:dyDescent="0.25">
      <c r="A461">
        <v>400</v>
      </c>
      <c r="B461" t="str">
        <f t="shared" si="19"/>
        <v>Georgia,Dawson County</v>
      </c>
      <c r="C461" s="16" t="s">
        <v>23</v>
      </c>
      <c r="D461" s="12" t="s">
        <v>472</v>
      </c>
      <c r="E461" s="17" t="s">
        <v>3729</v>
      </c>
      <c r="F461" s="43">
        <v>3</v>
      </c>
      <c r="G461" s="17">
        <v>1</v>
      </c>
      <c r="H461" s="36">
        <v>4</v>
      </c>
      <c r="I461" s="17">
        <v>1</v>
      </c>
      <c r="J461" s="17">
        <v>1</v>
      </c>
      <c r="K461" s="28">
        <v>5</v>
      </c>
      <c r="L461" s="16">
        <f t="shared" si="18"/>
        <v>15</v>
      </c>
    </row>
    <row r="462" spans="1:12" x14ac:dyDescent="0.25">
      <c r="A462">
        <v>402</v>
      </c>
      <c r="B462" t="str">
        <f t="shared" si="19"/>
        <v>Georgia,DeKalb County</v>
      </c>
      <c r="C462" s="16" t="s">
        <v>23</v>
      </c>
      <c r="D462" s="12" t="s">
        <v>129</v>
      </c>
      <c r="E462" s="17" t="s">
        <v>3811</v>
      </c>
      <c r="F462" s="22">
        <v>6</v>
      </c>
      <c r="G462" s="17">
        <v>1</v>
      </c>
      <c r="H462" s="17">
        <v>1</v>
      </c>
      <c r="I462" s="17">
        <v>1</v>
      </c>
      <c r="J462" s="17">
        <v>1</v>
      </c>
      <c r="K462" s="28">
        <v>5</v>
      </c>
      <c r="L462" s="16">
        <f t="shared" si="18"/>
        <v>15</v>
      </c>
    </row>
    <row r="463" spans="1:12" x14ac:dyDescent="0.25">
      <c r="A463">
        <v>403</v>
      </c>
      <c r="B463" t="str">
        <f t="shared" si="19"/>
        <v>Georgia,Dodge County</v>
      </c>
      <c r="C463" s="16" t="s">
        <v>23</v>
      </c>
      <c r="D463" s="12" t="s">
        <v>474</v>
      </c>
      <c r="E463" s="17" t="s">
        <v>2741</v>
      </c>
      <c r="F463" s="22">
        <v>6</v>
      </c>
      <c r="G463" s="27">
        <v>2</v>
      </c>
      <c r="H463" s="20">
        <v>8</v>
      </c>
      <c r="I463" s="17">
        <v>1</v>
      </c>
      <c r="J463" s="17">
        <v>1</v>
      </c>
      <c r="K463" s="28">
        <v>5</v>
      </c>
      <c r="L463" s="16">
        <f t="shared" si="18"/>
        <v>23</v>
      </c>
    </row>
    <row r="464" spans="1:12" x14ac:dyDescent="0.25">
      <c r="A464">
        <v>404</v>
      </c>
      <c r="B464" t="str">
        <f t="shared" si="19"/>
        <v>Georgia,Dooly County</v>
      </c>
      <c r="C464" s="16" t="s">
        <v>23</v>
      </c>
      <c r="D464" s="12" t="s">
        <v>475</v>
      </c>
      <c r="E464" s="17" t="s">
        <v>2850</v>
      </c>
      <c r="F464" s="22">
        <v>6</v>
      </c>
      <c r="G464" s="17">
        <v>1</v>
      </c>
      <c r="H464" s="20">
        <v>8</v>
      </c>
      <c r="I464" s="17">
        <v>1</v>
      </c>
      <c r="J464" s="17">
        <v>1</v>
      </c>
      <c r="K464" s="28">
        <v>5</v>
      </c>
      <c r="L464" s="16">
        <f t="shared" si="18"/>
        <v>22</v>
      </c>
    </row>
    <row r="465" spans="1:12" x14ac:dyDescent="0.25">
      <c r="A465">
        <v>405</v>
      </c>
      <c r="B465" t="str">
        <f t="shared" si="19"/>
        <v>Georgia,Dougherty County</v>
      </c>
      <c r="C465" s="16" t="s">
        <v>23</v>
      </c>
      <c r="D465" s="12" t="s">
        <v>476</v>
      </c>
      <c r="E465" s="17" t="s">
        <v>2616</v>
      </c>
      <c r="F465" s="18">
        <v>7</v>
      </c>
      <c r="G465" s="27">
        <v>2</v>
      </c>
      <c r="H465" s="20">
        <v>8</v>
      </c>
      <c r="I465" s="17">
        <v>1</v>
      </c>
      <c r="J465" s="17">
        <v>1</v>
      </c>
      <c r="K465" s="28">
        <v>5</v>
      </c>
      <c r="L465" s="16">
        <f t="shared" si="18"/>
        <v>24</v>
      </c>
    </row>
    <row r="466" spans="1:12" x14ac:dyDescent="0.25">
      <c r="A466">
        <v>406</v>
      </c>
      <c r="B466" t="str">
        <f t="shared" si="19"/>
        <v>Georgia,Douglas County</v>
      </c>
      <c r="C466" s="16" t="s">
        <v>23</v>
      </c>
      <c r="D466" s="12" t="s">
        <v>345</v>
      </c>
      <c r="E466" s="17" t="s">
        <v>3480</v>
      </c>
      <c r="F466" s="22">
        <v>6</v>
      </c>
      <c r="G466" s="17">
        <v>1</v>
      </c>
      <c r="H466" s="36">
        <v>4</v>
      </c>
      <c r="I466" s="17">
        <v>1</v>
      </c>
      <c r="J466" s="17">
        <v>1</v>
      </c>
      <c r="K466" s="28">
        <v>5</v>
      </c>
      <c r="L466" s="16">
        <f t="shared" si="18"/>
        <v>18</v>
      </c>
    </row>
    <row r="467" spans="1:12" x14ac:dyDescent="0.25">
      <c r="A467">
        <v>407</v>
      </c>
      <c r="B467" t="str">
        <f t="shared" si="19"/>
        <v>Georgia,Early County</v>
      </c>
      <c r="C467" s="16" t="s">
        <v>23</v>
      </c>
      <c r="D467" s="12" t="s">
        <v>477</v>
      </c>
      <c r="E467" s="17" t="s">
        <v>2742</v>
      </c>
      <c r="F467" s="22">
        <v>6</v>
      </c>
      <c r="G467" s="27">
        <v>2</v>
      </c>
      <c r="H467" s="20">
        <v>8</v>
      </c>
      <c r="I467" s="17">
        <v>1</v>
      </c>
      <c r="J467" s="17">
        <v>1</v>
      </c>
      <c r="K467" s="28">
        <v>5</v>
      </c>
      <c r="L467" s="16">
        <f t="shared" si="18"/>
        <v>23</v>
      </c>
    </row>
    <row r="468" spans="1:12" x14ac:dyDescent="0.25">
      <c r="A468">
        <v>410</v>
      </c>
      <c r="B468" t="str">
        <f t="shared" si="19"/>
        <v>Georgia,Elbert County</v>
      </c>
      <c r="C468" s="16" t="s">
        <v>23</v>
      </c>
      <c r="D468" s="12" t="s">
        <v>347</v>
      </c>
      <c r="E468" s="17" t="s">
        <v>3318</v>
      </c>
      <c r="F468" s="34">
        <v>4</v>
      </c>
      <c r="G468" s="17">
        <v>1</v>
      </c>
      <c r="H468" s="33">
        <v>6</v>
      </c>
      <c r="I468" s="17">
        <v>1</v>
      </c>
      <c r="J468" s="17">
        <v>1</v>
      </c>
      <c r="K468" s="28">
        <v>5</v>
      </c>
      <c r="L468" s="16">
        <f t="shared" si="18"/>
        <v>18</v>
      </c>
    </row>
    <row r="469" spans="1:12" x14ac:dyDescent="0.25">
      <c r="A469">
        <v>411</v>
      </c>
      <c r="B469" t="str">
        <f t="shared" si="19"/>
        <v>Georgia,Emanuel County</v>
      </c>
      <c r="C469" s="16" t="s">
        <v>23</v>
      </c>
      <c r="D469" s="12" t="s">
        <v>480</v>
      </c>
      <c r="E469" s="17" t="s">
        <v>2743</v>
      </c>
      <c r="F469" s="22">
        <v>6</v>
      </c>
      <c r="G469" s="27">
        <v>2</v>
      </c>
      <c r="H469" s="20">
        <v>8</v>
      </c>
      <c r="I469" s="17">
        <v>1</v>
      </c>
      <c r="J469" s="17">
        <v>1</v>
      </c>
      <c r="K469" s="28">
        <v>5</v>
      </c>
      <c r="L469" s="16">
        <f t="shared" si="18"/>
        <v>23</v>
      </c>
    </row>
    <row r="470" spans="1:12" x14ac:dyDescent="0.25">
      <c r="A470">
        <v>414</v>
      </c>
      <c r="B470" t="str">
        <f t="shared" si="19"/>
        <v>Georgia,Fayette County</v>
      </c>
      <c r="C470" s="16" t="s">
        <v>23</v>
      </c>
      <c r="D470" s="12" t="s">
        <v>133</v>
      </c>
      <c r="E470" s="17" t="s">
        <v>2851</v>
      </c>
      <c r="F470" s="22">
        <v>6</v>
      </c>
      <c r="G470" s="17">
        <v>1</v>
      </c>
      <c r="H470" s="20">
        <v>8</v>
      </c>
      <c r="I470" s="17">
        <v>1</v>
      </c>
      <c r="J470" s="17">
        <v>1</v>
      </c>
      <c r="K470" s="28">
        <v>5</v>
      </c>
      <c r="L470" s="16">
        <f t="shared" si="18"/>
        <v>22</v>
      </c>
    </row>
    <row r="471" spans="1:12" x14ac:dyDescent="0.25">
      <c r="A471">
        <v>415</v>
      </c>
      <c r="B471" t="str">
        <f t="shared" si="19"/>
        <v>Georgia,Floyd County</v>
      </c>
      <c r="C471" s="16" t="s">
        <v>23</v>
      </c>
      <c r="D471" s="12" t="s">
        <v>483</v>
      </c>
      <c r="E471" s="17" t="s">
        <v>3057</v>
      </c>
      <c r="F471" s="22">
        <v>6</v>
      </c>
      <c r="G471" s="27">
        <v>2</v>
      </c>
      <c r="H471" s="24">
        <v>5</v>
      </c>
      <c r="I471" s="17">
        <v>1</v>
      </c>
      <c r="J471" s="30">
        <v>2</v>
      </c>
      <c r="K471" s="28">
        <v>5</v>
      </c>
      <c r="L471" s="16">
        <f t="shared" si="18"/>
        <v>21</v>
      </c>
    </row>
    <row r="472" spans="1:12" x14ac:dyDescent="0.25">
      <c r="A472">
        <v>416</v>
      </c>
      <c r="B472" t="str">
        <f t="shared" si="19"/>
        <v>Georgia,Forsyth County</v>
      </c>
      <c r="C472" s="16" t="s">
        <v>23</v>
      </c>
      <c r="D472" s="12" t="s">
        <v>484</v>
      </c>
      <c r="E472" s="17" t="s">
        <v>3730</v>
      </c>
      <c r="F472" s="34">
        <v>4</v>
      </c>
      <c r="G472" s="17">
        <v>1</v>
      </c>
      <c r="H472" s="53">
        <v>3</v>
      </c>
      <c r="I472" s="17">
        <v>1</v>
      </c>
      <c r="J472" s="17">
        <v>1</v>
      </c>
      <c r="K472" s="28">
        <v>5</v>
      </c>
      <c r="L472" s="16">
        <f t="shared" si="18"/>
        <v>15</v>
      </c>
    </row>
    <row r="473" spans="1:12" x14ac:dyDescent="0.25">
      <c r="A473">
        <v>417</v>
      </c>
      <c r="B473" t="str">
        <f t="shared" si="19"/>
        <v>Georgia,Franklin County</v>
      </c>
      <c r="C473" s="16" t="s">
        <v>23</v>
      </c>
      <c r="D473" s="12" t="s">
        <v>134</v>
      </c>
      <c r="E473" s="17" t="s">
        <v>3630</v>
      </c>
      <c r="F473" s="34">
        <v>4</v>
      </c>
      <c r="G473" s="17">
        <v>1</v>
      </c>
      <c r="H473" s="36">
        <v>4</v>
      </c>
      <c r="I473" s="17">
        <v>1</v>
      </c>
      <c r="J473" s="17">
        <v>1</v>
      </c>
      <c r="K473" s="28">
        <v>5</v>
      </c>
      <c r="L473" s="16">
        <f t="shared" si="18"/>
        <v>16</v>
      </c>
    </row>
    <row r="474" spans="1:12" x14ac:dyDescent="0.25">
      <c r="A474">
        <v>418</v>
      </c>
      <c r="B474" t="str">
        <f t="shared" si="19"/>
        <v>Georgia,Fulton County</v>
      </c>
      <c r="C474" s="16" t="s">
        <v>23</v>
      </c>
      <c r="D474" s="12" t="s">
        <v>233</v>
      </c>
      <c r="E474" s="17" t="s">
        <v>3481</v>
      </c>
      <c r="F474" s="22">
        <v>6</v>
      </c>
      <c r="G474" s="17">
        <v>1</v>
      </c>
      <c r="H474" s="36">
        <v>4</v>
      </c>
      <c r="I474" s="17">
        <v>1</v>
      </c>
      <c r="J474" s="17">
        <v>1</v>
      </c>
      <c r="K474" s="28">
        <v>5</v>
      </c>
      <c r="L474" s="16">
        <f t="shared" si="18"/>
        <v>18</v>
      </c>
    </row>
    <row r="475" spans="1:12" x14ac:dyDescent="0.25">
      <c r="A475">
        <v>420</v>
      </c>
      <c r="B475" t="str">
        <f t="shared" si="19"/>
        <v>Georgia,Glascock County</v>
      </c>
      <c r="C475" s="16" t="s">
        <v>23</v>
      </c>
      <c r="D475" s="12" t="s">
        <v>486</v>
      </c>
      <c r="E475" s="17" t="s">
        <v>2744</v>
      </c>
      <c r="F475" s="22">
        <v>6</v>
      </c>
      <c r="G475" s="27">
        <v>2</v>
      </c>
      <c r="H475" s="20">
        <v>8</v>
      </c>
      <c r="I475" s="17">
        <v>1</v>
      </c>
      <c r="J475" s="17">
        <v>1</v>
      </c>
      <c r="K475" s="28">
        <v>5</v>
      </c>
      <c r="L475" s="16">
        <f t="shared" si="18"/>
        <v>23</v>
      </c>
    </row>
    <row r="476" spans="1:12" x14ac:dyDescent="0.25">
      <c r="A476">
        <v>422</v>
      </c>
      <c r="B476" t="str">
        <f t="shared" si="19"/>
        <v>Georgia,Gordon County</v>
      </c>
      <c r="C476" s="16" t="s">
        <v>23</v>
      </c>
      <c r="D476" s="12" t="s">
        <v>488</v>
      </c>
      <c r="E476" s="17" t="s">
        <v>3180</v>
      </c>
      <c r="F476" s="22">
        <v>6</v>
      </c>
      <c r="G476" s="27">
        <v>2</v>
      </c>
      <c r="H476" s="36">
        <v>4</v>
      </c>
      <c r="I476" s="17">
        <v>1</v>
      </c>
      <c r="J476" s="30">
        <v>2</v>
      </c>
      <c r="K476" s="28">
        <v>5</v>
      </c>
      <c r="L476" s="16">
        <f t="shared" si="18"/>
        <v>20</v>
      </c>
    </row>
    <row r="477" spans="1:12" x14ac:dyDescent="0.25">
      <c r="A477">
        <v>423</v>
      </c>
      <c r="B477" t="str">
        <f t="shared" si="19"/>
        <v>Georgia,Grady County</v>
      </c>
      <c r="C477" s="16" t="s">
        <v>23</v>
      </c>
      <c r="D477" s="12" t="s">
        <v>489</v>
      </c>
      <c r="E477" s="17" t="s">
        <v>2425</v>
      </c>
      <c r="F477" s="18">
        <v>7</v>
      </c>
      <c r="G477" s="37">
        <v>5</v>
      </c>
      <c r="H477" s="20">
        <v>8</v>
      </c>
      <c r="I477" s="17">
        <v>1</v>
      </c>
      <c r="J477" s="17">
        <v>1</v>
      </c>
      <c r="K477" s="28">
        <v>5</v>
      </c>
      <c r="L477" s="16">
        <f t="shared" si="18"/>
        <v>27</v>
      </c>
    </row>
    <row r="478" spans="1:12" x14ac:dyDescent="0.25">
      <c r="A478">
        <v>424</v>
      </c>
      <c r="B478" t="str">
        <f t="shared" si="19"/>
        <v>Georgia,Greene County</v>
      </c>
      <c r="C478" s="16" t="s">
        <v>23</v>
      </c>
      <c r="D478" s="12" t="s">
        <v>136</v>
      </c>
      <c r="E478" s="17" t="s">
        <v>2745</v>
      </c>
      <c r="F478" s="22">
        <v>6</v>
      </c>
      <c r="G478" s="27">
        <v>2</v>
      </c>
      <c r="H478" s="20">
        <v>8</v>
      </c>
      <c r="I478" s="17">
        <v>1</v>
      </c>
      <c r="J478" s="17">
        <v>1</v>
      </c>
      <c r="K478" s="28">
        <v>5</v>
      </c>
      <c r="L478" s="16">
        <f t="shared" si="18"/>
        <v>23</v>
      </c>
    </row>
    <row r="479" spans="1:12" x14ac:dyDescent="0.25">
      <c r="A479">
        <v>425</v>
      </c>
      <c r="B479" t="str">
        <f t="shared" si="19"/>
        <v>Georgia,Gwinnett County</v>
      </c>
      <c r="C479" s="16" t="s">
        <v>23</v>
      </c>
      <c r="D479" s="12" t="s">
        <v>490</v>
      </c>
      <c r="E479" s="17" t="s">
        <v>3058</v>
      </c>
      <c r="F479" s="34">
        <v>4</v>
      </c>
      <c r="G479" s="17">
        <v>1</v>
      </c>
      <c r="H479" s="35">
        <v>8</v>
      </c>
      <c r="I479" s="17">
        <v>1</v>
      </c>
      <c r="J479" s="17">
        <v>1</v>
      </c>
      <c r="K479" s="28">
        <v>5</v>
      </c>
      <c r="L479" s="16">
        <f t="shared" si="18"/>
        <v>20</v>
      </c>
    </row>
    <row r="480" spans="1:12" x14ac:dyDescent="0.25">
      <c r="A480">
        <v>427</v>
      </c>
      <c r="B480" t="str">
        <f t="shared" si="19"/>
        <v>Georgia,Hall County</v>
      </c>
      <c r="C480" s="16" t="s">
        <v>23</v>
      </c>
      <c r="D480" s="12" t="s">
        <v>492</v>
      </c>
      <c r="E480" s="17" t="s">
        <v>3731</v>
      </c>
      <c r="F480" s="34">
        <v>4</v>
      </c>
      <c r="G480" s="17">
        <v>1</v>
      </c>
      <c r="H480" s="53">
        <v>3</v>
      </c>
      <c r="I480" s="17">
        <v>1</v>
      </c>
      <c r="J480" s="17">
        <v>1</v>
      </c>
      <c r="K480" s="28">
        <v>5</v>
      </c>
      <c r="L480" s="16">
        <f t="shared" si="18"/>
        <v>15</v>
      </c>
    </row>
    <row r="481" spans="1:12" x14ac:dyDescent="0.25">
      <c r="A481">
        <v>428</v>
      </c>
      <c r="B481" t="str">
        <f t="shared" si="19"/>
        <v>Georgia,Hancock County</v>
      </c>
      <c r="C481" s="16" t="s">
        <v>23</v>
      </c>
      <c r="D481" s="12" t="s">
        <v>493</v>
      </c>
      <c r="E481" s="17" t="s">
        <v>3787</v>
      </c>
      <c r="F481" s="22">
        <v>6</v>
      </c>
      <c r="G481" s="27">
        <v>2</v>
      </c>
      <c r="H481" s="17">
        <v>1</v>
      </c>
      <c r="I481" s="17">
        <v>1</v>
      </c>
      <c r="J481" s="17">
        <v>1</v>
      </c>
      <c r="K481" s="28">
        <v>5</v>
      </c>
      <c r="L481" s="16">
        <f t="shared" si="18"/>
        <v>16</v>
      </c>
    </row>
    <row r="482" spans="1:12" x14ac:dyDescent="0.25">
      <c r="A482">
        <v>429</v>
      </c>
      <c r="B482" t="str">
        <f t="shared" si="19"/>
        <v>Georgia,Haralson County</v>
      </c>
      <c r="C482" s="16" t="s">
        <v>23</v>
      </c>
      <c r="D482" s="12" t="s">
        <v>494</v>
      </c>
      <c r="E482" s="17" t="s">
        <v>2943</v>
      </c>
      <c r="F482" s="34">
        <v>4</v>
      </c>
      <c r="G482" s="17">
        <v>1</v>
      </c>
      <c r="H482" s="35">
        <v>8</v>
      </c>
      <c r="I482" s="17">
        <v>1</v>
      </c>
      <c r="J482" s="30">
        <v>2</v>
      </c>
      <c r="K482" s="28">
        <v>5</v>
      </c>
      <c r="L482" s="16">
        <f t="shared" si="18"/>
        <v>21</v>
      </c>
    </row>
    <row r="483" spans="1:12" x14ac:dyDescent="0.25">
      <c r="A483">
        <v>430</v>
      </c>
      <c r="B483" t="str">
        <f t="shared" si="19"/>
        <v>Georgia,Harris County</v>
      </c>
      <c r="C483" s="16" t="s">
        <v>23</v>
      </c>
      <c r="D483" s="12" t="s">
        <v>495</v>
      </c>
      <c r="E483" s="17" t="s">
        <v>2852</v>
      </c>
      <c r="F483" s="18">
        <v>7</v>
      </c>
      <c r="G483" s="27">
        <v>2</v>
      </c>
      <c r="H483" s="29">
        <v>7</v>
      </c>
      <c r="I483" s="17">
        <v>1</v>
      </c>
      <c r="J483" s="17">
        <v>1</v>
      </c>
      <c r="K483" s="28">
        <v>5</v>
      </c>
      <c r="L483" s="16">
        <f t="shared" si="18"/>
        <v>23</v>
      </c>
    </row>
    <row r="484" spans="1:12" x14ac:dyDescent="0.25">
      <c r="A484">
        <v>431</v>
      </c>
      <c r="B484" t="str">
        <f t="shared" si="19"/>
        <v>Georgia,Hart County</v>
      </c>
      <c r="C484" s="16" t="s">
        <v>23</v>
      </c>
      <c r="D484" s="12" t="s">
        <v>496</v>
      </c>
      <c r="E484" s="17" t="s">
        <v>3482</v>
      </c>
      <c r="F484" s="34">
        <v>4</v>
      </c>
      <c r="G484" s="17">
        <v>1</v>
      </c>
      <c r="H484" s="24">
        <v>5</v>
      </c>
      <c r="I484" s="17">
        <v>1</v>
      </c>
      <c r="J484" s="17">
        <v>1</v>
      </c>
      <c r="K484" s="28">
        <v>5</v>
      </c>
      <c r="L484" s="16">
        <f t="shared" si="18"/>
        <v>17</v>
      </c>
    </row>
    <row r="485" spans="1:12" x14ac:dyDescent="0.25">
      <c r="A485">
        <v>432</v>
      </c>
      <c r="B485" t="str">
        <f t="shared" si="19"/>
        <v>Georgia,Heard County</v>
      </c>
      <c r="C485" s="16" t="s">
        <v>23</v>
      </c>
      <c r="D485" s="12" t="s">
        <v>497</v>
      </c>
      <c r="E485" s="17" t="s">
        <v>2944</v>
      </c>
      <c r="F485" s="34">
        <v>4</v>
      </c>
      <c r="G485" s="17">
        <v>1</v>
      </c>
      <c r="H485" s="20">
        <v>8</v>
      </c>
      <c r="I485" s="17">
        <v>1</v>
      </c>
      <c r="J485" s="17">
        <v>1</v>
      </c>
      <c r="K485" s="28">
        <v>5</v>
      </c>
      <c r="L485" s="16">
        <f t="shared" si="18"/>
        <v>20</v>
      </c>
    </row>
    <row r="486" spans="1:12" x14ac:dyDescent="0.25">
      <c r="A486">
        <v>433</v>
      </c>
      <c r="B486" t="str">
        <f t="shared" si="19"/>
        <v>Georgia,Henry County</v>
      </c>
      <c r="C486" s="16" t="s">
        <v>23</v>
      </c>
      <c r="D486" s="12" t="s">
        <v>138</v>
      </c>
      <c r="E486" s="17" t="s">
        <v>3059</v>
      </c>
      <c r="F486" s="22">
        <v>6</v>
      </c>
      <c r="G486" s="17">
        <v>1</v>
      </c>
      <c r="H486" s="29">
        <v>7</v>
      </c>
      <c r="I486" s="17">
        <v>1</v>
      </c>
      <c r="J486" s="17">
        <v>1</v>
      </c>
      <c r="K486" s="28">
        <v>5</v>
      </c>
      <c r="L486" s="16">
        <f t="shared" si="18"/>
        <v>21</v>
      </c>
    </row>
    <row r="487" spans="1:12" x14ac:dyDescent="0.25">
      <c r="A487">
        <v>434</v>
      </c>
      <c r="B487" t="str">
        <f t="shared" si="19"/>
        <v>Georgia,Houston County</v>
      </c>
      <c r="C487" s="16" t="s">
        <v>23</v>
      </c>
      <c r="D487" s="12" t="s">
        <v>139</v>
      </c>
      <c r="E487" s="17" t="s">
        <v>2617</v>
      </c>
      <c r="F487" s="18">
        <v>7</v>
      </c>
      <c r="G487" s="27">
        <v>2</v>
      </c>
      <c r="H487" s="20">
        <v>8</v>
      </c>
      <c r="I487" s="17">
        <v>1</v>
      </c>
      <c r="J487" s="17">
        <v>1</v>
      </c>
      <c r="K487" s="28">
        <v>5</v>
      </c>
      <c r="L487" s="16">
        <f t="shared" si="18"/>
        <v>24</v>
      </c>
    </row>
    <row r="488" spans="1:12" x14ac:dyDescent="0.25">
      <c r="A488">
        <v>435</v>
      </c>
      <c r="B488" t="str">
        <f t="shared" si="19"/>
        <v>Georgia,Irwin County</v>
      </c>
      <c r="C488" s="16" t="s">
        <v>23</v>
      </c>
      <c r="D488" s="12" t="s">
        <v>498</v>
      </c>
      <c r="E488" s="17" t="s">
        <v>2746</v>
      </c>
      <c r="F488" s="22">
        <v>6</v>
      </c>
      <c r="G488" s="27">
        <v>2</v>
      </c>
      <c r="H488" s="20">
        <v>8</v>
      </c>
      <c r="I488" s="17">
        <v>1</v>
      </c>
      <c r="J488" s="17">
        <v>1</v>
      </c>
      <c r="K488" s="28">
        <v>5</v>
      </c>
      <c r="L488" s="16">
        <f t="shared" si="18"/>
        <v>23</v>
      </c>
    </row>
    <row r="489" spans="1:12" x14ac:dyDescent="0.25">
      <c r="A489">
        <v>436</v>
      </c>
      <c r="B489" t="str">
        <f t="shared" si="19"/>
        <v>Georgia,Jackson County</v>
      </c>
      <c r="C489" s="16" t="s">
        <v>23</v>
      </c>
      <c r="D489" s="12" t="s">
        <v>140</v>
      </c>
      <c r="E489" s="17" t="s">
        <v>3732</v>
      </c>
      <c r="F489" s="34">
        <v>4</v>
      </c>
      <c r="G489" s="17">
        <v>1</v>
      </c>
      <c r="H489" s="53">
        <v>3</v>
      </c>
      <c r="I489" s="17">
        <v>1</v>
      </c>
      <c r="J489" s="17">
        <v>1</v>
      </c>
      <c r="K489" s="28">
        <v>5</v>
      </c>
      <c r="L489" s="16">
        <f t="shared" si="18"/>
        <v>15</v>
      </c>
    </row>
    <row r="490" spans="1:12" x14ac:dyDescent="0.25">
      <c r="A490">
        <v>437</v>
      </c>
      <c r="B490" t="str">
        <f t="shared" si="19"/>
        <v>Georgia,Jasper County</v>
      </c>
      <c r="C490" s="16" t="s">
        <v>23</v>
      </c>
      <c r="D490" s="12" t="s">
        <v>499</v>
      </c>
      <c r="E490" s="17" t="s">
        <v>2853</v>
      </c>
      <c r="F490" s="22">
        <v>6</v>
      </c>
      <c r="G490" s="17">
        <v>1</v>
      </c>
      <c r="H490" s="20">
        <v>8</v>
      </c>
      <c r="I490" s="17">
        <v>1</v>
      </c>
      <c r="J490" s="17">
        <v>1</v>
      </c>
      <c r="K490" s="28">
        <v>5</v>
      </c>
      <c r="L490" s="16">
        <f t="shared" si="18"/>
        <v>22</v>
      </c>
    </row>
    <row r="491" spans="1:12" x14ac:dyDescent="0.25">
      <c r="A491">
        <v>438</v>
      </c>
      <c r="B491" t="str">
        <f t="shared" si="19"/>
        <v>Georgia,Jeff Davis County</v>
      </c>
      <c r="C491" s="16" t="s">
        <v>23</v>
      </c>
      <c r="D491" s="12" t="s">
        <v>500</v>
      </c>
      <c r="E491" s="17" t="s">
        <v>2426</v>
      </c>
      <c r="F491" s="18">
        <v>7</v>
      </c>
      <c r="G491" s="27">
        <v>2</v>
      </c>
      <c r="H491" s="38">
        <v>9</v>
      </c>
      <c r="I491" s="17">
        <v>1</v>
      </c>
      <c r="J491" s="30">
        <v>2</v>
      </c>
      <c r="K491" s="28">
        <v>5</v>
      </c>
      <c r="L491" s="16">
        <f t="shared" si="18"/>
        <v>26</v>
      </c>
    </row>
    <row r="492" spans="1:12" x14ac:dyDescent="0.25">
      <c r="A492">
        <v>439</v>
      </c>
      <c r="B492" t="str">
        <f t="shared" si="19"/>
        <v>Georgia,Jefferson County</v>
      </c>
      <c r="C492" s="16" t="s">
        <v>23</v>
      </c>
      <c r="D492" s="12" t="s">
        <v>141</v>
      </c>
      <c r="E492" s="17" t="s">
        <v>2747</v>
      </c>
      <c r="F492" s="22">
        <v>6</v>
      </c>
      <c r="G492" s="27">
        <v>2</v>
      </c>
      <c r="H492" s="20">
        <v>8</v>
      </c>
      <c r="I492" s="17">
        <v>1</v>
      </c>
      <c r="J492" s="17">
        <v>1</v>
      </c>
      <c r="K492" s="28">
        <v>5</v>
      </c>
      <c r="L492" s="16">
        <f t="shared" si="18"/>
        <v>23</v>
      </c>
    </row>
    <row r="493" spans="1:12" x14ac:dyDescent="0.25">
      <c r="A493">
        <v>442</v>
      </c>
      <c r="B493" t="str">
        <f t="shared" si="19"/>
        <v>Georgia,Jones County</v>
      </c>
      <c r="C493" s="16" t="s">
        <v>23</v>
      </c>
      <c r="D493" s="12" t="s">
        <v>502</v>
      </c>
      <c r="E493" s="17" t="s">
        <v>3733</v>
      </c>
      <c r="F493" s="18">
        <v>7</v>
      </c>
      <c r="G493" s="27">
        <v>2</v>
      </c>
      <c r="H493" s="17">
        <v>1</v>
      </c>
      <c r="I493" s="17">
        <v>1</v>
      </c>
      <c r="J493" s="17">
        <v>1</v>
      </c>
      <c r="K493" s="28">
        <v>5</v>
      </c>
      <c r="L493" s="16">
        <f t="shared" si="18"/>
        <v>17</v>
      </c>
    </row>
    <row r="494" spans="1:12" x14ac:dyDescent="0.25">
      <c r="A494">
        <v>443</v>
      </c>
      <c r="B494" t="str">
        <f t="shared" si="19"/>
        <v>Georgia,Lamar County</v>
      </c>
      <c r="C494" s="16" t="s">
        <v>23</v>
      </c>
      <c r="D494" s="12" t="s">
        <v>142</v>
      </c>
      <c r="E494" s="17" t="s">
        <v>3060</v>
      </c>
      <c r="F494" s="22">
        <v>6</v>
      </c>
      <c r="G494" s="17">
        <v>1</v>
      </c>
      <c r="H494" s="29">
        <v>7</v>
      </c>
      <c r="I494" s="17">
        <v>1</v>
      </c>
      <c r="J494" s="17">
        <v>1</v>
      </c>
      <c r="K494" s="28">
        <v>5</v>
      </c>
      <c r="L494" s="16">
        <f t="shared" si="18"/>
        <v>21</v>
      </c>
    </row>
    <row r="495" spans="1:12" x14ac:dyDescent="0.25">
      <c r="A495">
        <v>445</v>
      </c>
      <c r="B495" t="str">
        <f t="shared" si="19"/>
        <v>Georgia,Laurens County</v>
      </c>
      <c r="C495" s="16" t="s">
        <v>23</v>
      </c>
      <c r="D495" s="12" t="s">
        <v>504</v>
      </c>
      <c r="E495" s="17" t="s">
        <v>2618</v>
      </c>
      <c r="F495" s="18">
        <v>7</v>
      </c>
      <c r="G495" s="27">
        <v>2</v>
      </c>
      <c r="H495" s="20">
        <v>8</v>
      </c>
      <c r="I495" s="17">
        <v>1</v>
      </c>
      <c r="J495" s="17">
        <v>1</v>
      </c>
      <c r="K495" s="28">
        <v>5</v>
      </c>
      <c r="L495" s="16">
        <f t="shared" si="18"/>
        <v>24</v>
      </c>
    </row>
    <row r="496" spans="1:12" x14ac:dyDescent="0.25">
      <c r="A496">
        <v>446</v>
      </c>
      <c r="B496" t="str">
        <f t="shared" si="19"/>
        <v>Georgia,Lee County</v>
      </c>
      <c r="C496" s="16" t="s">
        <v>23</v>
      </c>
      <c r="D496" s="12" t="s">
        <v>145</v>
      </c>
      <c r="E496" s="17" t="s">
        <v>2619</v>
      </c>
      <c r="F496" s="18">
        <v>7</v>
      </c>
      <c r="G496" s="27">
        <v>2</v>
      </c>
      <c r="H496" s="20">
        <v>8</v>
      </c>
      <c r="I496" s="17">
        <v>1</v>
      </c>
      <c r="J496" s="17">
        <v>1</v>
      </c>
      <c r="K496" s="28">
        <v>5</v>
      </c>
      <c r="L496" s="16">
        <f t="shared" si="18"/>
        <v>24</v>
      </c>
    </row>
    <row r="497" spans="1:12" x14ac:dyDescent="0.25">
      <c r="A497">
        <v>448</v>
      </c>
      <c r="B497" t="str">
        <f t="shared" si="19"/>
        <v>Georgia,Lincoln County</v>
      </c>
      <c r="C497" s="16" t="s">
        <v>23</v>
      </c>
      <c r="D497" s="12" t="s">
        <v>243</v>
      </c>
      <c r="E497" s="17" t="s">
        <v>3788</v>
      </c>
      <c r="F497" s="22">
        <v>6</v>
      </c>
      <c r="G497" s="27">
        <v>2</v>
      </c>
      <c r="H497" s="17">
        <v>1</v>
      </c>
      <c r="I497" s="17">
        <v>1</v>
      </c>
      <c r="J497" s="17">
        <v>1</v>
      </c>
      <c r="K497" s="28">
        <v>5</v>
      </c>
      <c r="L497" s="16">
        <f t="shared" si="18"/>
        <v>16</v>
      </c>
    </row>
    <row r="498" spans="1:12" x14ac:dyDescent="0.25">
      <c r="A498">
        <v>452</v>
      </c>
      <c r="B498" t="str">
        <f t="shared" si="19"/>
        <v>Georgia,McDuffie County</v>
      </c>
      <c r="C498" s="16" t="s">
        <v>23</v>
      </c>
      <c r="D498" s="12" t="s">
        <v>507</v>
      </c>
      <c r="E498" s="17" t="s">
        <v>3812</v>
      </c>
      <c r="F498" s="22">
        <v>6</v>
      </c>
      <c r="G498" s="17">
        <v>1</v>
      </c>
      <c r="H498" s="17">
        <v>1</v>
      </c>
      <c r="I498" s="17">
        <v>1</v>
      </c>
      <c r="J498" s="17">
        <v>1</v>
      </c>
      <c r="K498" s="28">
        <v>5</v>
      </c>
      <c r="L498" s="16">
        <f t="shared" si="18"/>
        <v>15</v>
      </c>
    </row>
    <row r="499" spans="1:12" x14ac:dyDescent="0.25">
      <c r="A499">
        <v>454</v>
      </c>
      <c r="B499" t="str">
        <f t="shared" si="19"/>
        <v>Georgia,Macon County</v>
      </c>
      <c r="C499" s="16" t="s">
        <v>23</v>
      </c>
      <c r="D499" s="12" t="s">
        <v>148</v>
      </c>
      <c r="E499" s="17" t="s">
        <v>2854</v>
      </c>
      <c r="F499" s="22">
        <v>6</v>
      </c>
      <c r="G499" s="17">
        <v>1</v>
      </c>
      <c r="H499" s="20">
        <v>8</v>
      </c>
      <c r="I499" s="17">
        <v>1</v>
      </c>
      <c r="J499" s="17">
        <v>1</v>
      </c>
      <c r="K499" s="28">
        <v>5</v>
      </c>
      <c r="L499" s="16">
        <f t="shared" si="18"/>
        <v>22</v>
      </c>
    </row>
    <row r="500" spans="1:12" x14ac:dyDescent="0.25">
      <c r="A500">
        <v>455</v>
      </c>
      <c r="B500" t="str">
        <f t="shared" si="19"/>
        <v>Georgia,Madison County</v>
      </c>
      <c r="C500" s="16" t="s">
        <v>23</v>
      </c>
      <c r="D500" s="12" t="s">
        <v>149</v>
      </c>
      <c r="E500" s="17" t="s">
        <v>3631</v>
      </c>
      <c r="F500" s="22">
        <v>6</v>
      </c>
      <c r="G500" s="17">
        <v>1</v>
      </c>
      <c r="H500" s="53">
        <v>3</v>
      </c>
      <c r="I500" s="17">
        <v>1</v>
      </c>
      <c r="J500" s="17">
        <v>1</v>
      </c>
      <c r="K500" s="28">
        <v>5</v>
      </c>
      <c r="L500" s="16">
        <f t="shared" si="18"/>
        <v>17</v>
      </c>
    </row>
    <row r="501" spans="1:12" x14ac:dyDescent="0.25">
      <c r="A501">
        <v>457</v>
      </c>
      <c r="B501" t="str">
        <f t="shared" si="19"/>
        <v>Georgia,Meriwether County</v>
      </c>
      <c r="C501" s="16" t="s">
        <v>23</v>
      </c>
      <c r="D501" s="12" t="s">
        <v>509</v>
      </c>
      <c r="E501" s="17" t="s">
        <v>2945</v>
      </c>
      <c r="F501" s="22">
        <v>6</v>
      </c>
      <c r="G501" s="17">
        <v>1</v>
      </c>
      <c r="H501" s="35">
        <v>8</v>
      </c>
      <c r="I501" s="17">
        <v>1</v>
      </c>
      <c r="J501" s="17">
        <v>1</v>
      </c>
      <c r="K501" s="28">
        <v>5</v>
      </c>
      <c r="L501" s="16">
        <f t="shared" si="18"/>
        <v>22</v>
      </c>
    </row>
    <row r="502" spans="1:12" x14ac:dyDescent="0.25">
      <c r="A502">
        <v>459</v>
      </c>
      <c r="B502" t="str">
        <f t="shared" si="19"/>
        <v>Georgia,Mitchell County</v>
      </c>
      <c r="C502" s="16" t="s">
        <v>23</v>
      </c>
      <c r="D502" s="12" t="s">
        <v>510</v>
      </c>
      <c r="E502" s="17" t="s">
        <v>2620</v>
      </c>
      <c r="F502" s="18">
        <v>7</v>
      </c>
      <c r="G502" s="27">
        <v>2</v>
      </c>
      <c r="H502" s="20">
        <v>8</v>
      </c>
      <c r="I502" s="17">
        <v>1</v>
      </c>
      <c r="J502" s="17">
        <v>1</v>
      </c>
      <c r="K502" s="28">
        <v>5</v>
      </c>
      <c r="L502" s="16">
        <f t="shared" si="18"/>
        <v>24</v>
      </c>
    </row>
    <row r="503" spans="1:12" x14ac:dyDescent="0.25">
      <c r="A503">
        <v>460</v>
      </c>
      <c r="B503" t="str">
        <f t="shared" si="19"/>
        <v>Georgia,Monroe County</v>
      </c>
      <c r="C503" s="16" t="s">
        <v>23</v>
      </c>
      <c r="D503" s="12" t="s">
        <v>154</v>
      </c>
      <c r="E503" s="17" t="s">
        <v>2946</v>
      </c>
      <c r="F503" s="22">
        <v>6</v>
      </c>
      <c r="G503" s="17">
        <v>1</v>
      </c>
      <c r="H503" s="35">
        <v>8</v>
      </c>
      <c r="I503" s="17">
        <v>1</v>
      </c>
      <c r="J503" s="17">
        <v>1</v>
      </c>
      <c r="K503" s="28">
        <v>5</v>
      </c>
      <c r="L503" s="16">
        <f t="shared" si="18"/>
        <v>22</v>
      </c>
    </row>
    <row r="504" spans="1:12" x14ac:dyDescent="0.25">
      <c r="A504">
        <v>462</v>
      </c>
      <c r="B504" t="str">
        <f t="shared" si="19"/>
        <v>Georgia,Morgan County</v>
      </c>
      <c r="C504" s="16" t="s">
        <v>23</v>
      </c>
      <c r="D504" s="12" t="s">
        <v>156</v>
      </c>
      <c r="E504" s="17" t="s">
        <v>3181</v>
      </c>
      <c r="F504" s="22">
        <v>6</v>
      </c>
      <c r="G504" s="17">
        <v>1</v>
      </c>
      <c r="H504" s="33">
        <v>6</v>
      </c>
      <c r="I504" s="17">
        <v>1</v>
      </c>
      <c r="J504" s="17">
        <v>1</v>
      </c>
      <c r="K504" s="28">
        <v>5</v>
      </c>
      <c r="L504" s="16">
        <f t="shared" si="18"/>
        <v>20</v>
      </c>
    </row>
    <row r="505" spans="1:12" x14ac:dyDescent="0.25">
      <c r="A505">
        <v>463</v>
      </c>
      <c r="B505" t="str">
        <f t="shared" si="19"/>
        <v>Georgia,Murray County</v>
      </c>
      <c r="C505" s="16" t="s">
        <v>23</v>
      </c>
      <c r="D505" s="12" t="s">
        <v>511</v>
      </c>
      <c r="E505" s="17" t="s">
        <v>3319</v>
      </c>
      <c r="F505" s="34">
        <v>4</v>
      </c>
      <c r="G505" s="17">
        <v>1</v>
      </c>
      <c r="H505" s="24">
        <v>5</v>
      </c>
      <c r="I505" s="17">
        <v>1</v>
      </c>
      <c r="J505" s="30">
        <v>2</v>
      </c>
      <c r="K505" s="28">
        <v>5</v>
      </c>
      <c r="L505" s="16">
        <f t="shared" si="18"/>
        <v>18</v>
      </c>
    </row>
    <row r="506" spans="1:12" x14ac:dyDescent="0.25">
      <c r="A506">
        <v>464</v>
      </c>
      <c r="B506" t="str">
        <f t="shared" si="19"/>
        <v>Georgia,Muscogee County</v>
      </c>
      <c r="C506" s="16" t="s">
        <v>23</v>
      </c>
      <c r="D506" s="12" t="s">
        <v>512</v>
      </c>
      <c r="E506" s="17" t="s">
        <v>3734</v>
      </c>
      <c r="F506" s="18">
        <v>7</v>
      </c>
      <c r="G506" s="27">
        <v>2</v>
      </c>
      <c r="H506" s="17">
        <v>1</v>
      </c>
      <c r="I506" s="17">
        <v>1</v>
      </c>
      <c r="J506" s="17">
        <v>1</v>
      </c>
      <c r="K506" s="28">
        <v>5</v>
      </c>
      <c r="L506" s="16">
        <f t="shared" si="18"/>
        <v>17</v>
      </c>
    </row>
    <row r="507" spans="1:12" x14ac:dyDescent="0.25">
      <c r="A507">
        <v>465</v>
      </c>
      <c r="B507" t="str">
        <f t="shared" si="19"/>
        <v>Georgia,Newton County</v>
      </c>
      <c r="C507" s="16" t="s">
        <v>23</v>
      </c>
      <c r="D507" s="12" t="s">
        <v>250</v>
      </c>
      <c r="E507" s="17" t="s">
        <v>3182</v>
      </c>
      <c r="F507" s="22">
        <v>6</v>
      </c>
      <c r="G507" s="17">
        <v>1</v>
      </c>
      <c r="H507" s="33">
        <v>6</v>
      </c>
      <c r="I507" s="17">
        <v>1</v>
      </c>
      <c r="J507" s="17">
        <v>1</v>
      </c>
      <c r="K507" s="28">
        <v>5</v>
      </c>
      <c r="L507" s="16">
        <f t="shared" si="18"/>
        <v>20</v>
      </c>
    </row>
    <row r="508" spans="1:12" x14ac:dyDescent="0.25">
      <c r="A508">
        <v>466</v>
      </c>
      <c r="B508" t="str">
        <f t="shared" si="19"/>
        <v>Georgia,Oconee County</v>
      </c>
      <c r="C508" s="16" t="s">
        <v>23</v>
      </c>
      <c r="D508" s="12" t="s">
        <v>513</v>
      </c>
      <c r="E508" s="17" t="s">
        <v>3483</v>
      </c>
      <c r="F508" s="22">
        <v>6</v>
      </c>
      <c r="G508" s="17">
        <v>1</v>
      </c>
      <c r="H508" s="36">
        <v>4</v>
      </c>
      <c r="I508" s="17">
        <v>1</v>
      </c>
      <c r="J508" s="17">
        <v>1</v>
      </c>
      <c r="K508" s="28">
        <v>5</v>
      </c>
      <c r="L508" s="16">
        <f t="shared" si="18"/>
        <v>18</v>
      </c>
    </row>
    <row r="509" spans="1:12" x14ac:dyDescent="0.25">
      <c r="A509">
        <v>467</v>
      </c>
      <c r="B509" t="str">
        <f t="shared" si="19"/>
        <v>Georgia,Oglethorpe County</v>
      </c>
      <c r="C509" s="16" t="s">
        <v>23</v>
      </c>
      <c r="D509" s="12" t="s">
        <v>514</v>
      </c>
      <c r="E509" s="17" t="s">
        <v>3183</v>
      </c>
      <c r="F509" s="22">
        <v>6</v>
      </c>
      <c r="G509" s="17">
        <v>1</v>
      </c>
      <c r="H509" s="33">
        <v>6</v>
      </c>
      <c r="I509" s="17">
        <v>1</v>
      </c>
      <c r="J509" s="17">
        <v>1</v>
      </c>
      <c r="K509" s="28">
        <v>5</v>
      </c>
      <c r="L509" s="16">
        <f t="shared" si="18"/>
        <v>20</v>
      </c>
    </row>
    <row r="510" spans="1:12" x14ac:dyDescent="0.25">
      <c r="A510">
        <v>468</v>
      </c>
      <c r="B510" t="str">
        <f t="shared" si="19"/>
        <v>Georgia,Paulding County</v>
      </c>
      <c r="C510" s="16" t="s">
        <v>23</v>
      </c>
      <c r="D510" s="12" t="s">
        <v>515</v>
      </c>
      <c r="E510" s="17" t="s">
        <v>3184</v>
      </c>
      <c r="F510" s="22">
        <v>6</v>
      </c>
      <c r="G510" s="17">
        <v>1</v>
      </c>
      <c r="H510" s="33">
        <v>6</v>
      </c>
      <c r="I510" s="17">
        <v>1</v>
      </c>
      <c r="J510" s="17">
        <v>1</v>
      </c>
      <c r="K510" s="28">
        <v>5</v>
      </c>
      <c r="L510" s="16">
        <f t="shared" si="18"/>
        <v>20</v>
      </c>
    </row>
    <row r="511" spans="1:12" x14ac:dyDescent="0.25">
      <c r="A511">
        <v>469</v>
      </c>
      <c r="B511" t="str">
        <f t="shared" si="19"/>
        <v>Georgia,Peach County</v>
      </c>
      <c r="C511" s="16" t="s">
        <v>23</v>
      </c>
      <c r="D511" s="12" t="s">
        <v>516</v>
      </c>
      <c r="E511" s="17" t="s">
        <v>2621</v>
      </c>
      <c r="F511" s="18">
        <v>7</v>
      </c>
      <c r="G511" s="27">
        <v>2</v>
      </c>
      <c r="H511" s="20">
        <v>8</v>
      </c>
      <c r="I511" s="17">
        <v>1</v>
      </c>
      <c r="J511" s="17">
        <v>1</v>
      </c>
      <c r="K511" s="28">
        <v>5</v>
      </c>
      <c r="L511" s="16">
        <f t="shared" si="18"/>
        <v>24</v>
      </c>
    </row>
    <row r="512" spans="1:12" x14ac:dyDescent="0.25">
      <c r="A512">
        <v>472</v>
      </c>
      <c r="B512" t="str">
        <f t="shared" si="19"/>
        <v>Georgia,Pike County</v>
      </c>
      <c r="C512" s="16" t="s">
        <v>23</v>
      </c>
      <c r="D512" s="12" t="s">
        <v>159</v>
      </c>
      <c r="E512" s="17" t="s">
        <v>3185</v>
      </c>
      <c r="F512" s="22">
        <v>6</v>
      </c>
      <c r="G512" s="17">
        <v>1</v>
      </c>
      <c r="H512" s="33">
        <v>6</v>
      </c>
      <c r="I512" s="17">
        <v>1</v>
      </c>
      <c r="J512" s="17">
        <v>1</v>
      </c>
      <c r="K512" s="28">
        <v>5</v>
      </c>
      <c r="L512" s="16">
        <f t="shared" si="18"/>
        <v>20</v>
      </c>
    </row>
    <row r="513" spans="1:12" x14ac:dyDescent="0.25">
      <c r="A513">
        <v>473</v>
      </c>
      <c r="B513" t="str">
        <f t="shared" si="19"/>
        <v>Georgia,Polk County</v>
      </c>
      <c r="C513" s="16" t="s">
        <v>23</v>
      </c>
      <c r="D513" s="12" t="s">
        <v>254</v>
      </c>
      <c r="E513" s="17" t="s">
        <v>3186</v>
      </c>
      <c r="F513" s="22">
        <v>6</v>
      </c>
      <c r="G513" s="17">
        <v>1</v>
      </c>
      <c r="H513" s="24">
        <v>5</v>
      </c>
      <c r="I513" s="17">
        <v>1</v>
      </c>
      <c r="J513" s="30">
        <v>2</v>
      </c>
      <c r="K513" s="28">
        <v>5</v>
      </c>
      <c r="L513" s="16">
        <f t="shared" si="18"/>
        <v>20</v>
      </c>
    </row>
    <row r="514" spans="1:12" x14ac:dyDescent="0.25">
      <c r="A514">
        <v>474</v>
      </c>
      <c r="B514" t="str">
        <f t="shared" si="19"/>
        <v>Georgia,Pulaski County</v>
      </c>
      <c r="C514" s="16" t="s">
        <v>23</v>
      </c>
      <c r="D514" s="12" t="s">
        <v>257</v>
      </c>
      <c r="E514" s="17" t="s">
        <v>2748</v>
      </c>
      <c r="F514" s="22">
        <v>6</v>
      </c>
      <c r="G514" s="27">
        <v>2</v>
      </c>
      <c r="H514" s="20">
        <v>8</v>
      </c>
      <c r="I514" s="17">
        <v>1</v>
      </c>
      <c r="J514" s="17">
        <v>1</v>
      </c>
      <c r="K514" s="28">
        <v>5</v>
      </c>
      <c r="L514" s="16">
        <f t="shared" ref="L514:L577" si="20">SUM(F514:K514)</f>
        <v>23</v>
      </c>
    </row>
    <row r="515" spans="1:12" x14ac:dyDescent="0.25">
      <c r="A515">
        <v>475</v>
      </c>
      <c r="B515" t="str">
        <f t="shared" ref="B515:B578" si="21">C515&amp;","&amp;D515</f>
        <v>Georgia,Putnam County</v>
      </c>
      <c r="C515" s="16" t="s">
        <v>23</v>
      </c>
      <c r="D515" s="12" t="s">
        <v>431</v>
      </c>
      <c r="E515" s="17" t="s">
        <v>2947</v>
      </c>
      <c r="F515" s="18">
        <v>7</v>
      </c>
      <c r="G515" s="27">
        <v>2</v>
      </c>
      <c r="H515" s="33">
        <v>6</v>
      </c>
      <c r="I515" s="17">
        <v>1</v>
      </c>
      <c r="J515" s="17">
        <v>1</v>
      </c>
      <c r="K515" s="28">
        <v>5</v>
      </c>
      <c r="L515" s="16">
        <f t="shared" si="20"/>
        <v>22</v>
      </c>
    </row>
    <row r="516" spans="1:12" x14ac:dyDescent="0.25">
      <c r="A516">
        <v>478</v>
      </c>
      <c r="B516" t="str">
        <f t="shared" si="21"/>
        <v>Georgia,Randolph County</v>
      </c>
      <c r="C516" s="16" t="s">
        <v>23</v>
      </c>
      <c r="D516" s="12" t="s">
        <v>160</v>
      </c>
      <c r="E516" s="17" t="s">
        <v>2948</v>
      </c>
      <c r="F516" s="22">
        <v>6</v>
      </c>
      <c r="G516" s="17">
        <v>1</v>
      </c>
      <c r="H516" s="35">
        <v>8</v>
      </c>
      <c r="I516" s="17">
        <v>1</v>
      </c>
      <c r="J516" s="17">
        <v>1</v>
      </c>
      <c r="K516" s="28">
        <v>5</v>
      </c>
      <c r="L516" s="16">
        <f t="shared" si="20"/>
        <v>22</v>
      </c>
    </row>
    <row r="517" spans="1:12" x14ac:dyDescent="0.25">
      <c r="A517">
        <v>479</v>
      </c>
      <c r="B517" t="str">
        <f t="shared" si="21"/>
        <v>Georgia,Richmond County</v>
      </c>
      <c r="C517" s="16" t="s">
        <v>23</v>
      </c>
      <c r="D517" s="12" t="s">
        <v>520</v>
      </c>
      <c r="E517" s="17" t="s">
        <v>2622</v>
      </c>
      <c r="F517" s="18">
        <v>7</v>
      </c>
      <c r="G517" s="27">
        <v>2</v>
      </c>
      <c r="H517" s="20">
        <v>8</v>
      </c>
      <c r="I517" s="17">
        <v>1</v>
      </c>
      <c r="J517" s="17">
        <v>1</v>
      </c>
      <c r="K517" s="28">
        <v>5</v>
      </c>
      <c r="L517" s="16">
        <f t="shared" si="20"/>
        <v>24</v>
      </c>
    </row>
    <row r="518" spans="1:12" x14ac:dyDescent="0.25">
      <c r="A518">
        <v>480</v>
      </c>
      <c r="B518" t="str">
        <f t="shared" si="21"/>
        <v>Georgia,Rockdale County</v>
      </c>
      <c r="C518" s="16" t="s">
        <v>23</v>
      </c>
      <c r="D518" s="12" t="s">
        <v>521</v>
      </c>
      <c r="E518" s="17" t="s">
        <v>2855</v>
      </c>
      <c r="F518" s="22">
        <v>6</v>
      </c>
      <c r="G518" s="17">
        <v>1</v>
      </c>
      <c r="H518" s="20">
        <v>8</v>
      </c>
      <c r="I518" s="17">
        <v>1</v>
      </c>
      <c r="J518" s="17">
        <v>1</v>
      </c>
      <c r="K518" s="28">
        <v>5</v>
      </c>
      <c r="L518" s="16">
        <f t="shared" si="20"/>
        <v>22</v>
      </c>
    </row>
    <row r="519" spans="1:12" x14ac:dyDescent="0.25">
      <c r="A519">
        <v>481</v>
      </c>
      <c r="B519" t="str">
        <f t="shared" si="21"/>
        <v>Georgia,Schley County</v>
      </c>
      <c r="C519" s="16" t="s">
        <v>23</v>
      </c>
      <c r="D519" s="12" t="s">
        <v>522</v>
      </c>
      <c r="E519" s="17" t="s">
        <v>2856</v>
      </c>
      <c r="F519" s="22">
        <v>6</v>
      </c>
      <c r="G519" s="17">
        <v>1</v>
      </c>
      <c r="H519" s="20">
        <v>8</v>
      </c>
      <c r="I519" s="17">
        <v>1</v>
      </c>
      <c r="J519" s="17">
        <v>1</v>
      </c>
      <c r="K519" s="28">
        <v>5</v>
      </c>
      <c r="L519" s="16">
        <f t="shared" si="20"/>
        <v>22</v>
      </c>
    </row>
    <row r="520" spans="1:12" x14ac:dyDescent="0.25">
      <c r="A520">
        <v>484</v>
      </c>
      <c r="B520" t="str">
        <f t="shared" si="21"/>
        <v>Georgia,Spalding County</v>
      </c>
      <c r="C520" s="16" t="s">
        <v>23</v>
      </c>
      <c r="D520" s="12" t="s">
        <v>524</v>
      </c>
      <c r="E520" s="17" t="s">
        <v>3187</v>
      </c>
      <c r="F520" s="22">
        <v>6</v>
      </c>
      <c r="G520" s="17">
        <v>1</v>
      </c>
      <c r="H520" s="33">
        <v>6</v>
      </c>
      <c r="I520" s="17">
        <v>1</v>
      </c>
      <c r="J520" s="17">
        <v>1</v>
      </c>
      <c r="K520" s="28">
        <v>5</v>
      </c>
      <c r="L520" s="16">
        <f t="shared" si="20"/>
        <v>20</v>
      </c>
    </row>
    <row r="521" spans="1:12" x14ac:dyDescent="0.25">
      <c r="A521">
        <v>485</v>
      </c>
      <c r="B521" t="str">
        <f t="shared" si="21"/>
        <v>Georgia,Stephens County</v>
      </c>
      <c r="C521" s="16" t="s">
        <v>23</v>
      </c>
      <c r="D521" s="12" t="s">
        <v>525</v>
      </c>
      <c r="E521" s="17" t="s">
        <v>3632</v>
      </c>
      <c r="F521" s="43">
        <v>3</v>
      </c>
      <c r="G521" s="17">
        <v>1</v>
      </c>
      <c r="H521" s="24">
        <v>5</v>
      </c>
      <c r="I521" s="17">
        <v>1</v>
      </c>
      <c r="J521" s="17">
        <v>1</v>
      </c>
      <c r="K521" s="28">
        <v>5</v>
      </c>
      <c r="L521" s="16">
        <f t="shared" si="20"/>
        <v>16</v>
      </c>
    </row>
    <row r="522" spans="1:12" x14ac:dyDescent="0.25">
      <c r="A522">
        <v>486</v>
      </c>
      <c r="B522" t="str">
        <f t="shared" si="21"/>
        <v>Georgia,Stewart County</v>
      </c>
      <c r="C522" s="16" t="s">
        <v>23</v>
      </c>
      <c r="D522" s="12" t="s">
        <v>526</v>
      </c>
      <c r="E522" s="17" t="s">
        <v>2857</v>
      </c>
      <c r="F522" s="22">
        <v>6</v>
      </c>
      <c r="G522" s="17">
        <v>1</v>
      </c>
      <c r="H522" s="20">
        <v>8</v>
      </c>
      <c r="I522" s="17">
        <v>1</v>
      </c>
      <c r="J522" s="17">
        <v>1</v>
      </c>
      <c r="K522" s="28">
        <v>5</v>
      </c>
      <c r="L522" s="16">
        <f t="shared" si="20"/>
        <v>22</v>
      </c>
    </row>
    <row r="523" spans="1:12" x14ac:dyDescent="0.25">
      <c r="A523">
        <v>487</v>
      </c>
      <c r="B523" t="str">
        <f t="shared" si="21"/>
        <v>Georgia,Sumter County</v>
      </c>
      <c r="C523" s="16" t="s">
        <v>23</v>
      </c>
      <c r="D523" s="12" t="s">
        <v>164</v>
      </c>
      <c r="E523" s="17" t="s">
        <v>2858</v>
      </c>
      <c r="F523" s="22">
        <v>6</v>
      </c>
      <c r="G523" s="17">
        <v>1</v>
      </c>
      <c r="H523" s="20">
        <v>8</v>
      </c>
      <c r="I523" s="17">
        <v>1</v>
      </c>
      <c r="J523" s="17">
        <v>1</v>
      </c>
      <c r="K523" s="28">
        <v>5</v>
      </c>
      <c r="L523" s="16">
        <f t="shared" si="20"/>
        <v>22</v>
      </c>
    </row>
    <row r="524" spans="1:12" x14ac:dyDescent="0.25">
      <c r="A524">
        <v>488</v>
      </c>
      <c r="B524" t="str">
        <f t="shared" si="21"/>
        <v>Georgia,Talbot County</v>
      </c>
      <c r="C524" s="16" t="s">
        <v>23</v>
      </c>
      <c r="D524" s="12" t="s">
        <v>527</v>
      </c>
      <c r="E524" s="17" t="s">
        <v>2859</v>
      </c>
      <c r="F524" s="22">
        <v>6</v>
      </c>
      <c r="G524" s="17">
        <v>1</v>
      </c>
      <c r="H524" s="20">
        <v>8</v>
      </c>
      <c r="I524" s="17">
        <v>1</v>
      </c>
      <c r="J524" s="17">
        <v>1</v>
      </c>
      <c r="K524" s="28">
        <v>5</v>
      </c>
      <c r="L524" s="16">
        <f t="shared" si="20"/>
        <v>22</v>
      </c>
    </row>
    <row r="525" spans="1:12" x14ac:dyDescent="0.25">
      <c r="A525">
        <v>489</v>
      </c>
      <c r="B525" t="str">
        <f t="shared" si="21"/>
        <v>Georgia,Taliaferro County</v>
      </c>
      <c r="C525" s="16" t="s">
        <v>23</v>
      </c>
      <c r="D525" s="12" t="s">
        <v>528</v>
      </c>
      <c r="E525" s="17" t="s">
        <v>3789</v>
      </c>
      <c r="F525" s="22">
        <v>6</v>
      </c>
      <c r="G525" s="27">
        <v>2</v>
      </c>
      <c r="H525" s="17">
        <v>1</v>
      </c>
      <c r="I525" s="17">
        <v>1</v>
      </c>
      <c r="J525" s="17">
        <v>1</v>
      </c>
      <c r="K525" s="28">
        <v>5</v>
      </c>
      <c r="L525" s="16">
        <f t="shared" si="20"/>
        <v>16</v>
      </c>
    </row>
    <row r="526" spans="1:12" x14ac:dyDescent="0.25">
      <c r="A526">
        <v>491</v>
      </c>
      <c r="B526" t="str">
        <f t="shared" si="21"/>
        <v>Georgia,Taylor County</v>
      </c>
      <c r="C526" s="16" t="s">
        <v>23</v>
      </c>
      <c r="D526" s="12" t="s">
        <v>438</v>
      </c>
      <c r="E526" s="17" t="s">
        <v>2860</v>
      </c>
      <c r="F526" s="22">
        <v>6</v>
      </c>
      <c r="G526" s="27">
        <v>2</v>
      </c>
      <c r="H526" s="35">
        <v>8</v>
      </c>
      <c r="I526" s="17">
        <v>1</v>
      </c>
      <c r="J526" s="17">
        <v>1</v>
      </c>
      <c r="K526" s="28">
        <v>5</v>
      </c>
      <c r="L526" s="16">
        <f t="shared" si="20"/>
        <v>23</v>
      </c>
    </row>
    <row r="527" spans="1:12" x14ac:dyDescent="0.25">
      <c r="A527">
        <v>492</v>
      </c>
      <c r="B527" t="str">
        <f t="shared" si="21"/>
        <v>Georgia,Telfair County</v>
      </c>
      <c r="C527" s="16" t="s">
        <v>23</v>
      </c>
      <c r="D527" s="12" t="s">
        <v>530</v>
      </c>
      <c r="E527" s="17" t="s">
        <v>2623</v>
      </c>
      <c r="F527" s="22">
        <v>6</v>
      </c>
      <c r="G527" s="27">
        <v>2</v>
      </c>
      <c r="H527" s="38">
        <v>9</v>
      </c>
      <c r="I527" s="17">
        <v>1</v>
      </c>
      <c r="J527" s="17">
        <v>1</v>
      </c>
      <c r="K527" s="28">
        <v>5</v>
      </c>
      <c r="L527" s="16">
        <f t="shared" si="20"/>
        <v>24</v>
      </c>
    </row>
    <row r="528" spans="1:12" x14ac:dyDescent="0.25">
      <c r="A528">
        <v>493</v>
      </c>
      <c r="B528" t="str">
        <f t="shared" si="21"/>
        <v>Georgia,Terrell County</v>
      </c>
      <c r="C528" s="16" t="s">
        <v>23</v>
      </c>
      <c r="D528" s="12" t="s">
        <v>531</v>
      </c>
      <c r="E528" s="17" t="s">
        <v>2861</v>
      </c>
      <c r="F528" s="22">
        <v>6</v>
      </c>
      <c r="G528" s="17">
        <v>1</v>
      </c>
      <c r="H528" s="20">
        <v>8</v>
      </c>
      <c r="I528" s="17">
        <v>1</v>
      </c>
      <c r="J528" s="17">
        <v>1</v>
      </c>
      <c r="K528" s="28">
        <v>5</v>
      </c>
      <c r="L528" s="16">
        <f t="shared" si="20"/>
        <v>22</v>
      </c>
    </row>
    <row r="529" spans="1:12" x14ac:dyDescent="0.25">
      <c r="A529">
        <v>495</v>
      </c>
      <c r="B529" t="str">
        <f t="shared" si="21"/>
        <v>Georgia,Tift County</v>
      </c>
      <c r="C529" s="16" t="s">
        <v>23</v>
      </c>
      <c r="D529" s="12" t="s">
        <v>533</v>
      </c>
      <c r="E529" s="17" t="s">
        <v>2749</v>
      </c>
      <c r="F529" s="22">
        <v>6</v>
      </c>
      <c r="G529" s="17">
        <v>1</v>
      </c>
      <c r="H529" s="38">
        <v>9</v>
      </c>
      <c r="I529" s="17">
        <v>1</v>
      </c>
      <c r="J529" s="17">
        <v>1</v>
      </c>
      <c r="K529" s="28">
        <v>5</v>
      </c>
      <c r="L529" s="16">
        <f t="shared" si="20"/>
        <v>23</v>
      </c>
    </row>
    <row r="530" spans="1:12" x14ac:dyDescent="0.25">
      <c r="A530">
        <v>496</v>
      </c>
      <c r="B530" t="str">
        <f t="shared" si="21"/>
        <v>Georgia,Toombs County</v>
      </c>
      <c r="C530" s="16" t="s">
        <v>23</v>
      </c>
      <c r="D530" s="12" t="s">
        <v>534</v>
      </c>
      <c r="E530" s="17" t="s">
        <v>2624</v>
      </c>
      <c r="F530" s="18">
        <v>7</v>
      </c>
      <c r="G530" s="27">
        <v>2</v>
      </c>
      <c r="H530" s="20">
        <v>8</v>
      </c>
      <c r="I530" s="17">
        <v>1</v>
      </c>
      <c r="J530" s="17">
        <v>1</v>
      </c>
      <c r="K530" s="28">
        <v>5</v>
      </c>
      <c r="L530" s="16">
        <f t="shared" si="20"/>
        <v>24</v>
      </c>
    </row>
    <row r="531" spans="1:12" x14ac:dyDescent="0.25">
      <c r="A531">
        <v>499</v>
      </c>
      <c r="B531" t="str">
        <f t="shared" si="21"/>
        <v>Georgia,Troup County</v>
      </c>
      <c r="C531" s="16" t="s">
        <v>23</v>
      </c>
      <c r="D531" s="12" t="s">
        <v>537</v>
      </c>
      <c r="E531" s="17" t="s">
        <v>2949</v>
      </c>
      <c r="F531" s="34">
        <v>4</v>
      </c>
      <c r="G531" s="17">
        <v>1</v>
      </c>
      <c r="H531" s="20">
        <v>8</v>
      </c>
      <c r="I531" s="17">
        <v>1</v>
      </c>
      <c r="J531" s="17">
        <v>1</v>
      </c>
      <c r="K531" s="28">
        <v>5</v>
      </c>
      <c r="L531" s="16">
        <f t="shared" si="20"/>
        <v>20</v>
      </c>
    </row>
    <row r="532" spans="1:12" x14ac:dyDescent="0.25">
      <c r="A532">
        <v>500</v>
      </c>
      <c r="B532" t="str">
        <f t="shared" si="21"/>
        <v>Georgia,Turner County</v>
      </c>
      <c r="C532" s="16" t="s">
        <v>23</v>
      </c>
      <c r="D532" s="12" t="s">
        <v>538</v>
      </c>
      <c r="E532" s="17" t="s">
        <v>2862</v>
      </c>
      <c r="F532" s="22">
        <v>6</v>
      </c>
      <c r="G532" s="17">
        <v>1</v>
      </c>
      <c r="H532" s="20">
        <v>8</v>
      </c>
      <c r="I532" s="17">
        <v>1</v>
      </c>
      <c r="J532" s="17">
        <v>1</v>
      </c>
      <c r="K532" s="28">
        <v>5</v>
      </c>
      <c r="L532" s="16">
        <f t="shared" si="20"/>
        <v>22</v>
      </c>
    </row>
    <row r="533" spans="1:12" x14ac:dyDescent="0.25">
      <c r="A533">
        <v>501</v>
      </c>
      <c r="B533" t="str">
        <f t="shared" si="21"/>
        <v>Georgia,Twiggs County</v>
      </c>
      <c r="C533" s="16" t="s">
        <v>23</v>
      </c>
      <c r="D533" s="12" t="s">
        <v>539</v>
      </c>
      <c r="E533" s="17" t="s">
        <v>2625</v>
      </c>
      <c r="F533" s="18">
        <v>7</v>
      </c>
      <c r="G533" s="27">
        <v>2</v>
      </c>
      <c r="H533" s="20">
        <v>8</v>
      </c>
      <c r="I533" s="17">
        <v>1</v>
      </c>
      <c r="J533" s="17">
        <v>1</v>
      </c>
      <c r="K533" s="28">
        <v>5</v>
      </c>
      <c r="L533" s="16">
        <f t="shared" si="20"/>
        <v>24</v>
      </c>
    </row>
    <row r="534" spans="1:12" x14ac:dyDescent="0.25">
      <c r="A534">
        <v>503</v>
      </c>
      <c r="B534" t="str">
        <f t="shared" si="21"/>
        <v>Georgia,Upson County</v>
      </c>
      <c r="C534" s="16" t="s">
        <v>23</v>
      </c>
      <c r="D534" s="12" t="s">
        <v>540</v>
      </c>
      <c r="E534" s="17" t="s">
        <v>2950</v>
      </c>
      <c r="F534" s="22">
        <v>6</v>
      </c>
      <c r="G534" s="17">
        <v>1</v>
      </c>
      <c r="H534" s="35">
        <v>8</v>
      </c>
      <c r="I534" s="17">
        <v>1</v>
      </c>
      <c r="J534" s="17">
        <v>1</v>
      </c>
      <c r="K534" s="28">
        <v>5</v>
      </c>
      <c r="L534" s="16">
        <f t="shared" si="20"/>
        <v>22</v>
      </c>
    </row>
    <row r="535" spans="1:12" x14ac:dyDescent="0.25">
      <c r="A535">
        <v>504</v>
      </c>
      <c r="B535" t="str">
        <f t="shared" si="21"/>
        <v>Georgia,Walker County</v>
      </c>
      <c r="C535" s="16" t="s">
        <v>23</v>
      </c>
      <c r="D535" s="12" t="s">
        <v>168</v>
      </c>
      <c r="E535" s="17" t="s">
        <v>2951</v>
      </c>
      <c r="F535" s="22">
        <v>6</v>
      </c>
      <c r="G535" s="27">
        <v>2</v>
      </c>
      <c r="H535" s="33">
        <v>6</v>
      </c>
      <c r="I535" s="17">
        <v>1</v>
      </c>
      <c r="J535" s="30">
        <v>2</v>
      </c>
      <c r="K535" s="28">
        <v>5</v>
      </c>
      <c r="L535" s="16">
        <f t="shared" si="20"/>
        <v>22</v>
      </c>
    </row>
    <row r="536" spans="1:12" x14ac:dyDescent="0.25">
      <c r="A536">
        <v>505</v>
      </c>
      <c r="B536" t="str">
        <f t="shared" si="21"/>
        <v>Georgia,Walton County</v>
      </c>
      <c r="C536" s="16" t="s">
        <v>23</v>
      </c>
      <c r="D536" s="12" t="s">
        <v>441</v>
      </c>
      <c r="E536" s="17" t="s">
        <v>2863</v>
      </c>
      <c r="F536" s="22">
        <v>6</v>
      </c>
      <c r="G536" s="17">
        <v>1</v>
      </c>
      <c r="H536" s="20">
        <v>8</v>
      </c>
      <c r="I536" s="17">
        <v>1</v>
      </c>
      <c r="J536" s="17">
        <v>1</v>
      </c>
      <c r="K536" s="28">
        <v>5</v>
      </c>
      <c r="L536" s="16">
        <f t="shared" si="20"/>
        <v>22</v>
      </c>
    </row>
    <row r="537" spans="1:12" x14ac:dyDescent="0.25">
      <c r="A537">
        <v>507</v>
      </c>
      <c r="B537" t="str">
        <f t="shared" si="21"/>
        <v>Georgia,Warren County</v>
      </c>
      <c r="C537" s="16" t="s">
        <v>23</v>
      </c>
      <c r="D537" s="12" t="s">
        <v>542</v>
      </c>
      <c r="E537" s="17" t="s">
        <v>2750</v>
      </c>
      <c r="F537" s="22">
        <v>6</v>
      </c>
      <c r="G537" s="27">
        <v>2</v>
      </c>
      <c r="H537" s="20">
        <v>8</v>
      </c>
      <c r="I537" s="17">
        <v>1</v>
      </c>
      <c r="J537" s="17">
        <v>1</v>
      </c>
      <c r="K537" s="28">
        <v>5</v>
      </c>
      <c r="L537" s="16">
        <f t="shared" si="20"/>
        <v>23</v>
      </c>
    </row>
    <row r="538" spans="1:12" x14ac:dyDescent="0.25">
      <c r="A538">
        <v>508</v>
      </c>
      <c r="B538" t="str">
        <f t="shared" si="21"/>
        <v>Georgia,Washington County</v>
      </c>
      <c r="C538" s="16" t="s">
        <v>23</v>
      </c>
      <c r="D538" s="12" t="s">
        <v>169</v>
      </c>
      <c r="E538" s="17" t="s">
        <v>2751</v>
      </c>
      <c r="F538" s="22">
        <v>6</v>
      </c>
      <c r="G538" s="27">
        <v>2</v>
      </c>
      <c r="H538" s="20">
        <v>8</v>
      </c>
      <c r="I538" s="17">
        <v>1</v>
      </c>
      <c r="J538" s="17">
        <v>1</v>
      </c>
      <c r="K538" s="28">
        <v>5</v>
      </c>
      <c r="L538" s="16">
        <f t="shared" si="20"/>
        <v>23</v>
      </c>
    </row>
    <row r="539" spans="1:12" x14ac:dyDescent="0.25">
      <c r="A539">
        <v>509</v>
      </c>
      <c r="B539" t="str">
        <f t="shared" si="21"/>
        <v>Georgia,Wayne County</v>
      </c>
      <c r="C539" s="16" t="s">
        <v>23</v>
      </c>
      <c r="D539" s="12" t="s">
        <v>543</v>
      </c>
      <c r="E539" s="17" t="s">
        <v>2356</v>
      </c>
      <c r="F539" s="18">
        <v>7</v>
      </c>
      <c r="G539" s="19">
        <v>4</v>
      </c>
      <c r="H539" s="20">
        <v>8</v>
      </c>
      <c r="I539" s="17">
        <v>1</v>
      </c>
      <c r="J539" s="50">
        <v>3</v>
      </c>
      <c r="K539" s="28">
        <v>5</v>
      </c>
      <c r="L539" s="16">
        <f t="shared" si="20"/>
        <v>28</v>
      </c>
    </row>
    <row r="540" spans="1:12" x14ac:dyDescent="0.25">
      <c r="A540">
        <v>510</v>
      </c>
      <c r="B540" t="str">
        <f t="shared" si="21"/>
        <v>Georgia,Webster County</v>
      </c>
      <c r="C540" s="16" t="s">
        <v>23</v>
      </c>
      <c r="D540" s="12" t="s">
        <v>544</v>
      </c>
      <c r="E540" s="17" t="s">
        <v>2752</v>
      </c>
      <c r="F540" s="22">
        <v>6</v>
      </c>
      <c r="G540" s="27">
        <v>2</v>
      </c>
      <c r="H540" s="20">
        <v>8</v>
      </c>
      <c r="I540" s="17">
        <v>1</v>
      </c>
      <c r="J540" s="17">
        <v>1</v>
      </c>
      <c r="K540" s="28">
        <v>5</v>
      </c>
      <c r="L540" s="16">
        <f t="shared" si="20"/>
        <v>23</v>
      </c>
    </row>
    <row r="541" spans="1:12" x14ac:dyDescent="0.25">
      <c r="A541">
        <v>513</v>
      </c>
      <c r="B541" t="str">
        <f t="shared" si="21"/>
        <v>Georgia,Whitfield County</v>
      </c>
      <c r="C541" s="16" t="s">
        <v>23</v>
      </c>
      <c r="D541" s="12" t="s">
        <v>546</v>
      </c>
      <c r="E541" s="17" t="s">
        <v>2753</v>
      </c>
      <c r="F541" s="22">
        <v>6</v>
      </c>
      <c r="G541" s="27">
        <v>2</v>
      </c>
      <c r="H541" s="35">
        <v>8</v>
      </c>
      <c r="I541" s="17">
        <v>1</v>
      </c>
      <c r="J541" s="30">
        <v>2</v>
      </c>
      <c r="K541" s="28">
        <v>5</v>
      </c>
      <c r="L541" s="16">
        <f t="shared" si="20"/>
        <v>24</v>
      </c>
    </row>
    <row r="542" spans="1:12" x14ac:dyDescent="0.25">
      <c r="A542">
        <v>514</v>
      </c>
      <c r="B542" t="str">
        <f t="shared" si="21"/>
        <v>Georgia,Wilcox County</v>
      </c>
      <c r="C542" s="16" t="s">
        <v>23</v>
      </c>
      <c r="D542" s="12" t="s">
        <v>170</v>
      </c>
      <c r="E542" s="17" t="s">
        <v>2754</v>
      </c>
      <c r="F542" s="22">
        <v>6</v>
      </c>
      <c r="G542" s="27">
        <v>2</v>
      </c>
      <c r="H542" s="20">
        <v>8</v>
      </c>
      <c r="I542" s="17">
        <v>1</v>
      </c>
      <c r="J542" s="17">
        <v>1</v>
      </c>
      <c r="K542" s="28">
        <v>5</v>
      </c>
      <c r="L542" s="16">
        <f t="shared" si="20"/>
        <v>23</v>
      </c>
    </row>
    <row r="543" spans="1:12" x14ac:dyDescent="0.25">
      <c r="A543">
        <v>515</v>
      </c>
      <c r="B543" t="str">
        <f t="shared" si="21"/>
        <v>Georgia,Wilkes County</v>
      </c>
      <c r="C543" s="16" t="s">
        <v>23</v>
      </c>
      <c r="D543" s="12" t="s">
        <v>547</v>
      </c>
      <c r="E543" s="17" t="s">
        <v>2864</v>
      </c>
      <c r="F543" s="22">
        <v>6</v>
      </c>
      <c r="G543" s="17">
        <v>1</v>
      </c>
      <c r="H543" s="20">
        <v>8</v>
      </c>
      <c r="I543" s="17">
        <v>1</v>
      </c>
      <c r="J543" s="17">
        <v>1</v>
      </c>
      <c r="K543" s="28">
        <v>5</v>
      </c>
      <c r="L543" s="16">
        <f t="shared" si="20"/>
        <v>22</v>
      </c>
    </row>
    <row r="544" spans="1:12" x14ac:dyDescent="0.25">
      <c r="A544">
        <v>516</v>
      </c>
      <c r="B544" t="str">
        <f t="shared" si="21"/>
        <v>Georgia,Wilkinson County</v>
      </c>
      <c r="C544" s="16" t="s">
        <v>23</v>
      </c>
      <c r="D544" s="12" t="s">
        <v>548</v>
      </c>
      <c r="E544" s="17" t="s">
        <v>2626</v>
      </c>
      <c r="F544" s="18">
        <v>7</v>
      </c>
      <c r="G544" s="27">
        <v>2</v>
      </c>
      <c r="H544" s="20">
        <v>8</v>
      </c>
      <c r="I544" s="17">
        <v>1</v>
      </c>
      <c r="J544" s="17">
        <v>1</v>
      </c>
      <c r="K544" s="28">
        <v>5</v>
      </c>
      <c r="L544" s="16">
        <f t="shared" si="20"/>
        <v>24</v>
      </c>
    </row>
    <row r="545" spans="1:12" x14ac:dyDescent="0.25">
      <c r="A545">
        <v>518</v>
      </c>
      <c r="B545" t="str">
        <f t="shared" si="21"/>
        <v>Idaho,Ada County</v>
      </c>
      <c r="C545" s="16" t="s">
        <v>25</v>
      </c>
      <c r="D545" s="12" t="s">
        <v>555</v>
      </c>
      <c r="E545" s="17" t="s">
        <v>2357</v>
      </c>
      <c r="F545" s="22">
        <v>6</v>
      </c>
      <c r="G545" s="27">
        <v>2</v>
      </c>
      <c r="H545" s="33">
        <v>6</v>
      </c>
      <c r="I545" s="17">
        <v>1</v>
      </c>
      <c r="J545" s="45">
        <v>7</v>
      </c>
      <c r="K545" s="28">
        <v>5</v>
      </c>
      <c r="L545" s="16">
        <f t="shared" si="20"/>
        <v>27</v>
      </c>
    </row>
    <row r="546" spans="1:12" x14ac:dyDescent="0.25">
      <c r="A546">
        <v>531</v>
      </c>
      <c r="B546" t="str">
        <f t="shared" si="21"/>
        <v>Idaho,Canyon County</v>
      </c>
      <c r="C546" s="16" t="s">
        <v>25</v>
      </c>
      <c r="D546" s="12" t="s">
        <v>566</v>
      </c>
      <c r="E546" s="17" t="s">
        <v>3061</v>
      </c>
      <c r="F546" s="22">
        <v>6</v>
      </c>
      <c r="G546" s="17">
        <v>1</v>
      </c>
      <c r="H546" s="29">
        <v>7</v>
      </c>
      <c r="I546" s="17">
        <v>1</v>
      </c>
      <c r="J546" s="17">
        <v>1</v>
      </c>
      <c r="K546" s="28">
        <v>5</v>
      </c>
      <c r="L546" s="16">
        <f t="shared" si="20"/>
        <v>21</v>
      </c>
    </row>
    <row r="547" spans="1:12" x14ac:dyDescent="0.25">
      <c r="A547">
        <v>537</v>
      </c>
      <c r="B547" t="str">
        <f t="shared" si="21"/>
        <v>Idaho,Elmore County</v>
      </c>
      <c r="C547" s="16" t="s">
        <v>25</v>
      </c>
      <c r="D547" s="12" t="s">
        <v>130</v>
      </c>
      <c r="E547" s="17" t="s">
        <v>2301</v>
      </c>
      <c r="F547" s="22">
        <v>6</v>
      </c>
      <c r="G547" s="17">
        <v>1</v>
      </c>
      <c r="H547" s="33">
        <v>6</v>
      </c>
      <c r="I547" s="17">
        <v>1</v>
      </c>
      <c r="J547" s="42">
        <v>9</v>
      </c>
      <c r="K547" s="28">
        <v>5</v>
      </c>
      <c r="L547" s="16">
        <f t="shared" si="20"/>
        <v>28</v>
      </c>
    </row>
    <row r="548" spans="1:12" x14ac:dyDescent="0.25">
      <c r="A548">
        <v>540</v>
      </c>
      <c r="B548" t="str">
        <f t="shared" si="21"/>
        <v>Idaho,Gem County</v>
      </c>
      <c r="C548" s="16" t="s">
        <v>25</v>
      </c>
      <c r="D548" s="12" t="s">
        <v>570</v>
      </c>
      <c r="E548" s="17" t="s">
        <v>3188</v>
      </c>
      <c r="F548" s="22">
        <v>6</v>
      </c>
      <c r="G548" s="17">
        <v>1</v>
      </c>
      <c r="H548" s="33">
        <v>6</v>
      </c>
      <c r="I548" s="17">
        <v>1</v>
      </c>
      <c r="J548" s="17">
        <v>1</v>
      </c>
      <c r="K548" s="28">
        <v>5</v>
      </c>
      <c r="L548" s="16">
        <f t="shared" si="20"/>
        <v>20</v>
      </c>
    </row>
    <row r="549" spans="1:12" x14ac:dyDescent="0.25">
      <c r="A549">
        <v>541</v>
      </c>
      <c r="B549" t="str">
        <f t="shared" si="21"/>
        <v>Idaho,Gooding County</v>
      </c>
      <c r="C549" s="16" t="s">
        <v>25</v>
      </c>
      <c r="D549" s="12" t="s">
        <v>571</v>
      </c>
      <c r="E549" s="17" t="s">
        <v>2627</v>
      </c>
      <c r="F549" s="34">
        <v>4</v>
      </c>
      <c r="G549" s="17">
        <v>1</v>
      </c>
      <c r="H549" s="33">
        <v>6</v>
      </c>
      <c r="I549" s="17">
        <v>1</v>
      </c>
      <c r="J549" s="41">
        <v>6</v>
      </c>
      <c r="K549" s="28">
        <v>5</v>
      </c>
      <c r="L549" s="16">
        <f t="shared" si="20"/>
        <v>23</v>
      </c>
    </row>
    <row r="550" spans="1:12" x14ac:dyDescent="0.25">
      <c r="A550">
        <v>544</v>
      </c>
      <c r="B550" t="str">
        <f t="shared" si="21"/>
        <v>Idaho,Jerome County</v>
      </c>
      <c r="C550" s="16" t="s">
        <v>25</v>
      </c>
      <c r="D550" s="12" t="s">
        <v>573</v>
      </c>
      <c r="E550" s="17" t="s">
        <v>3320</v>
      </c>
      <c r="F550" s="22">
        <v>6</v>
      </c>
      <c r="G550" s="17">
        <v>1</v>
      </c>
      <c r="H550" s="24">
        <v>5</v>
      </c>
      <c r="I550" s="17">
        <v>1</v>
      </c>
      <c r="J550" s="17">
        <v>1</v>
      </c>
      <c r="K550" s="28">
        <v>5</v>
      </c>
      <c r="L550" s="16">
        <f t="shared" si="20"/>
        <v>19</v>
      </c>
    </row>
    <row r="551" spans="1:12" x14ac:dyDescent="0.25">
      <c r="A551">
        <v>549</v>
      </c>
      <c r="B551" t="str">
        <f t="shared" si="21"/>
        <v>Idaho,Lincoln County</v>
      </c>
      <c r="C551" s="16" t="s">
        <v>25</v>
      </c>
      <c r="D551" s="12" t="s">
        <v>243</v>
      </c>
      <c r="E551" s="17" t="s">
        <v>2865</v>
      </c>
      <c r="F551" s="34">
        <v>4</v>
      </c>
      <c r="G551" s="17">
        <v>1</v>
      </c>
      <c r="H551" s="36">
        <v>4</v>
      </c>
      <c r="I551" s="17">
        <v>1</v>
      </c>
      <c r="J551" s="41">
        <v>6</v>
      </c>
      <c r="K551" s="28">
        <v>5</v>
      </c>
      <c r="L551" s="16">
        <f t="shared" si="20"/>
        <v>21</v>
      </c>
    </row>
    <row r="552" spans="1:12" x14ac:dyDescent="0.25">
      <c r="A552">
        <v>552</v>
      </c>
      <c r="B552" t="str">
        <f t="shared" si="21"/>
        <v>Idaho,Nez Perce County</v>
      </c>
      <c r="C552" s="16" t="s">
        <v>25</v>
      </c>
      <c r="D552" s="12" t="s">
        <v>579</v>
      </c>
      <c r="E552" s="17" t="s">
        <v>3633</v>
      </c>
      <c r="F552" s="43">
        <v>3</v>
      </c>
      <c r="G552" s="17">
        <v>1</v>
      </c>
      <c r="H552" s="17">
        <v>1</v>
      </c>
      <c r="I552" s="17">
        <v>1</v>
      </c>
      <c r="J552" s="47">
        <v>6</v>
      </c>
      <c r="K552" s="28">
        <v>5</v>
      </c>
      <c r="L552" s="16">
        <f t="shared" si="20"/>
        <v>17</v>
      </c>
    </row>
    <row r="553" spans="1:12" x14ac:dyDescent="0.25">
      <c r="A553">
        <v>554</v>
      </c>
      <c r="B553" t="str">
        <f t="shared" si="21"/>
        <v>Idaho,Owyhee County</v>
      </c>
      <c r="C553" s="16" t="s">
        <v>25</v>
      </c>
      <c r="D553" s="12" t="s">
        <v>581</v>
      </c>
      <c r="E553" s="17" t="s">
        <v>2271</v>
      </c>
      <c r="F553" s="18">
        <v>7</v>
      </c>
      <c r="G553" s="17">
        <v>1</v>
      </c>
      <c r="H553" s="33">
        <v>6</v>
      </c>
      <c r="I553" s="17">
        <v>1</v>
      </c>
      <c r="J553" s="54">
        <v>10</v>
      </c>
      <c r="K553" s="28">
        <v>5</v>
      </c>
      <c r="L553" s="16">
        <f t="shared" si="20"/>
        <v>30</v>
      </c>
    </row>
    <row r="554" spans="1:12" x14ac:dyDescent="0.25">
      <c r="A554">
        <v>555</v>
      </c>
      <c r="B554" t="str">
        <f t="shared" si="21"/>
        <v>Idaho,Payette County</v>
      </c>
      <c r="C554" s="16" t="s">
        <v>25</v>
      </c>
      <c r="D554" s="12" t="s">
        <v>582</v>
      </c>
      <c r="E554" s="17" t="s">
        <v>3062</v>
      </c>
      <c r="F554" s="22">
        <v>6</v>
      </c>
      <c r="G554" s="17">
        <v>1</v>
      </c>
      <c r="H554" s="29">
        <v>7</v>
      </c>
      <c r="I554" s="17">
        <v>1</v>
      </c>
      <c r="J554" s="17">
        <v>1</v>
      </c>
      <c r="K554" s="28">
        <v>5</v>
      </c>
      <c r="L554" s="16">
        <f t="shared" si="20"/>
        <v>21</v>
      </c>
    </row>
    <row r="555" spans="1:12" x14ac:dyDescent="0.25">
      <c r="A555">
        <v>561</v>
      </c>
      <c r="B555" t="str">
        <f t="shared" si="21"/>
        <v>Idaho,Washington County</v>
      </c>
      <c r="C555" s="16" t="s">
        <v>25</v>
      </c>
      <c r="D555" s="12" t="s">
        <v>169</v>
      </c>
      <c r="E555" s="17" t="s">
        <v>3189</v>
      </c>
      <c r="F555" s="18">
        <v>7</v>
      </c>
      <c r="G555" s="17">
        <v>1</v>
      </c>
      <c r="H555" s="24">
        <v>5</v>
      </c>
      <c r="I555" s="17">
        <v>1</v>
      </c>
      <c r="J555" s="17">
        <v>1</v>
      </c>
      <c r="K555" s="28">
        <v>5</v>
      </c>
      <c r="L555" s="16">
        <f t="shared" si="20"/>
        <v>20</v>
      </c>
    </row>
    <row r="556" spans="1:12" x14ac:dyDescent="0.25">
      <c r="A556">
        <v>562</v>
      </c>
      <c r="B556" t="str">
        <f t="shared" si="21"/>
        <v>Illinois,Adams County</v>
      </c>
      <c r="C556" s="16" t="s">
        <v>26</v>
      </c>
      <c r="D556" s="12" t="s">
        <v>327</v>
      </c>
      <c r="E556" s="17" t="s">
        <v>3063</v>
      </c>
      <c r="F556" s="34">
        <v>4</v>
      </c>
      <c r="G556" s="37">
        <v>5</v>
      </c>
      <c r="H556" s="24">
        <v>5</v>
      </c>
      <c r="I556" s="17">
        <v>1</v>
      </c>
      <c r="J556" s="17">
        <v>1</v>
      </c>
      <c r="K556" s="28">
        <v>5</v>
      </c>
      <c r="L556" s="16">
        <f t="shared" si="20"/>
        <v>21</v>
      </c>
    </row>
    <row r="557" spans="1:12" x14ac:dyDescent="0.25">
      <c r="A557">
        <v>563</v>
      </c>
      <c r="B557" t="str">
        <f t="shared" si="21"/>
        <v>Illinois,Alexander County</v>
      </c>
      <c r="C557" s="16" t="s">
        <v>26</v>
      </c>
      <c r="D557" s="12" t="s">
        <v>588</v>
      </c>
      <c r="E557" s="17" t="s">
        <v>2358</v>
      </c>
      <c r="F557" s="22">
        <v>6</v>
      </c>
      <c r="G557" s="39">
        <v>7</v>
      </c>
      <c r="H557" s="20">
        <v>8</v>
      </c>
      <c r="I557" s="17">
        <v>1</v>
      </c>
      <c r="J557" s="17">
        <v>1</v>
      </c>
      <c r="K557" s="28">
        <v>5</v>
      </c>
      <c r="L557" s="16">
        <f t="shared" si="20"/>
        <v>28</v>
      </c>
    </row>
    <row r="558" spans="1:12" x14ac:dyDescent="0.25">
      <c r="A558">
        <v>564</v>
      </c>
      <c r="B558" t="str">
        <f t="shared" si="21"/>
        <v>Illinois,Bond County</v>
      </c>
      <c r="C558" s="16" t="s">
        <v>26</v>
      </c>
      <c r="D558" s="12" t="s">
        <v>589</v>
      </c>
      <c r="E558" s="17" t="s">
        <v>2866</v>
      </c>
      <c r="F558" s="22">
        <v>6</v>
      </c>
      <c r="G558" s="23">
        <v>6</v>
      </c>
      <c r="H558" s="24">
        <v>5</v>
      </c>
      <c r="I558" s="17">
        <v>1</v>
      </c>
      <c r="J558" s="17">
        <v>1</v>
      </c>
      <c r="K558" s="28">
        <v>5</v>
      </c>
      <c r="L558" s="16">
        <f t="shared" si="20"/>
        <v>24</v>
      </c>
    </row>
    <row r="559" spans="1:12" x14ac:dyDescent="0.25">
      <c r="A559">
        <v>566</v>
      </c>
      <c r="B559" t="str">
        <f t="shared" si="21"/>
        <v>Illinois,Brown County</v>
      </c>
      <c r="C559" s="16" t="s">
        <v>26</v>
      </c>
      <c r="D559" s="12" t="s">
        <v>590</v>
      </c>
      <c r="E559" s="17" t="s">
        <v>3064</v>
      </c>
      <c r="F559" s="34">
        <v>4</v>
      </c>
      <c r="G559" s="37">
        <v>5</v>
      </c>
      <c r="H559" s="24">
        <v>5</v>
      </c>
      <c r="I559" s="17">
        <v>1</v>
      </c>
      <c r="J559" s="17">
        <v>1</v>
      </c>
      <c r="K559" s="28">
        <v>5</v>
      </c>
      <c r="L559" s="16">
        <f t="shared" si="20"/>
        <v>21</v>
      </c>
    </row>
    <row r="560" spans="1:12" x14ac:dyDescent="0.25">
      <c r="A560">
        <v>568</v>
      </c>
      <c r="B560" t="str">
        <f t="shared" si="21"/>
        <v>Illinois,Calhoun County</v>
      </c>
      <c r="C560" s="16" t="s">
        <v>26</v>
      </c>
      <c r="D560" s="12" t="s">
        <v>112</v>
      </c>
      <c r="E560" s="17" t="s">
        <v>2867</v>
      </c>
      <c r="F560" s="22">
        <v>6</v>
      </c>
      <c r="G560" s="19">
        <v>4</v>
      </c>
      <c r="H560" s="29">
        <v>7</v>
      </c>
      <c r="I560" s="17">
        <v>1</v>
      </c>
      <c r="J560" s="17">
        <v>1</v>
      </c>
      <c r="K560" s="28">
        <v>5</v>
      </c>
      <c r="L560" s="16">
        <f t="shared" si="20"/>
        <v>24</v>
      </c>
    </row>
    <row r="561" spans="1:12" x14ac:dyDescent="0.25">
      <c r="A561">
        <v>570</v>
      </c>
      <c r="B561" t="str">
        <f t="shared" si="21"/>
        <v>Illinois,Cass County</v>
      </c>
      <c r="C561" s="16" t="s">
        <v>26</v>
      </c>
      <c r="D561" s="12" t="s">
        <v>592</v>
      </c>
      <c r="E561" s="17" t="s">
        <v>3065</v>
      </c>
      <c r="F561" s="34">
        <v>4</v>
      </c>
      <c r="G561" s="37">
        <v>5</v>
      </c>
      <c r="H561" s="24">
        <v>5</v>
      </c>
      <c r="I561" s="17">
        <v>1</v>
      </c>
      <c r="J561" s="17">
        <v>1</v>
      </c>
      <c r="K561" s="28">
        <v>5</v>
      </c>
      <c r="L561" s="16">
        <f t="shared" si="20"/>
        <v>21</v>
      </c>
    </row>
    <row r="562" spans="1:12" x14ac:dyDescent="0.25">
      <c r="A562">
        <v>571</v>
      </c>
      <c r="B562" t="str">
        <f t="shared" si="21"/>
        <v>Illinois,Champaign County</v>
      </c>
      <c r="C562" s="16" t="s">
        <v>26</v>
      </c>
      <c r="D562" s="12" t="s">
        <v>593</v>
      </c>
      <c r="E562" s="17" t="s">
        <v>3066</v>
      </c>
      <c r="F562" s="34">
        <v>4</v>
      </c>
      <c r="G562" s="23">
        <v>6</v>
      </c>
      <c r="H562" s="36">
        <v>4</v>
      </c>
      <c r="I562" s="17">
        <v>1</v>
      </c>
      <c r="J562" s="17">
        <v>1</v>
      </c>
      <c r="K562" s="28">
        <v>5</v>
      </c>
      <c r="L562" s="16">
        <f t="shared" si="20"/>
        <v>21</v>
      </c>
    </row>
    <row r="563" spans="1:12" x14ac:dyDescent="0.25">
      <c r="A563">
        <v>572</v>
      </c>
      <c r="B563" t="str">
        <f t="shared" si="21"/>
        <v>Illinois,Christian County</v>
      </c>
      <c r="C563" s="16" t="s">
        <v>26</v>
      </c>
      <c r="D563" s="12" t="s">
        <v>594</v>
      </c>
      <c r="E563" s="17" t="s">
        <v>2952</v>
      </c>
      <c r="F563" s="34">
        <v>4</v>
      </c>
      <c r="G563" s="23">
        <v>6</v>
      </c>
      <c r="H563" s="24">
        <v>5</v>
      </c>
      <c r="I563" s="17">
        <v>1</v>
      </c>
      <c r="J563" s="17">
        <v>1</v>
      </c>
      <c r="K563" s="28">
        <v>5</v>
      </c>
      <c r="L563" s="16">
        <f t="shared" si="20"/>
        <v>22</v>
      </c>
    </row>
    <row r="564" spans="1:12" x14ac:dyDescent="0.25">
      <c r="A564">
        <v>573</v>
      </c>
      <c r="B564" t="str">
        <f t="shared" si="21"/>
        <v>Illinois,Clark County</v>
      </c>
      <c r="C564" s="16" t="s">
        <v>26</v>
      </c>
      <c r="D564" s="12" t="s">
        <v>222</v>
      </c>
      <c r="E564" s="17" t="s">
        <v>3067</v>
      </c>
      <c r="F564" s="34">
        <v>4</v>
      </c>
      <c r="G564" s="23">
        <v>6</v>
      </c>
      <c r="H564" s="36">
        <v>4</v>
      </c>
      <c r="I564" s="17">
        <v>1</v>
      </c>
      <c r="J564" s="17">
        <v>1</v>
      </c>
      <c r="K564" s="28">
        <v>5</v>
      </c>
      <c r="L564" s="16">
        <f t="shared" si="20"/>
        <v>21</v>
      </c>
    </row>
    <row r="565" spans="1:12" x14ac:dyDescent="0.25">
      <c r="A565">
        <v>574</v>
      </c>
      <c r="B565" t="str">
        <f t="shared" si="21"/>
        <v>Illinois,Clay County</v>
      </c>
      <c r="C565" s="16" t="s">
        <v>26</v>
      </c>
      <c r="D565" s="12" t="s">
        <v>118</v>
      </c>
      <c r="E565" s="17" t="s">
        <v>2953</v>
      </c>
      <c r="F565" s="34">
        <v>4</v>
      </c>
      <c r="G565" s="23">
        <v>6</v>
      </c>
      <c r="H565" s="24">
        <v>5</v>
      </c>
      <c r="I565" s="17">
        <v>1</v>
      </c>
      <c r="J565" s="17">
        <v>1</v>
      </c>
      <c r="K565" s="28">
        <v>5</v>
      </c>
      <c r="L565" s="16">
        <f t="shared" si="20"/>
        <v>22</v>
      </c>
    </row>
    <row r="566" spans="1:12" x14ac:dyDescent="0.25">
      <c r="A566">
        <v>575</v>
      </c>
      <c r="B566" t="str">
        <f t="shared" si="21"/>
        <v>Illinois,Clinton County</v>
      </c>
      <c r="C566" s="16" t="s">
        <v>26</v>
      </c>
      <c r="D566" s="12" t="s">
        <v>595</v>
      </c>
      <c r="E566" s="17" t="s">
        <v>2868</v>
      </c>
      <c r="F566" s="34">
        <v>4</v>
      </c>
      <c r="G566" s="23">
        <v>6</v>
      </c>
      <c r="H566" s="33">
        <v>6</v>
      </c>
      <c r="I566" s="17">
        <v>1</v>
      </c>
      <c r="J566" s="17">
        <v>1</v>
      </c>
      <c r="K566" s="28">
        <v>5</v>
      </c>
      <c r="L566" s="16">
        <f t="shared" si="20"/>
        <v>23</v>
      </c>
    </row>
    <row r="567" spans="1:12" x14ac:dyDescent="0.25">
      <c r="A567">
        <v>576</v>
      </c>
      <c r="B567" t="str">
        <f t="shared" si="21"/>
        <v>Illinois,Coles County</v>
      </c>
      <c r="C567" s="16" t="s">
        <v>26</v>
      </c>
      <c r="D567" s="12" t="s">
        <v>596</v>
      </c>
      <c r="E567" s="17" t="s">
        <v>3068</v>
      </c>
      <c r="F567" s="34">
        <v>4</v>
      </c>
      <c r="G567" s="23">
        <v>6</v>
      </c>
      <c r="H567" s="36">
        <v>4</v>
      </c>
      <c r="I567" s="17">
        <v>1</v>
      </c>
      <c r="J567" s="17">
        <v>1</v>
      </c>
      <c r="K567" s="28">
        <v>5</v>
      </c>
      <c r="L567" s="16">
        <f t="shared" si="20"/>
        <v>21</v>
      </c>
    </row>
    <row r="568" spans="1:12" x14ac:dyDescent="0.25">
      <c r="A568">
        <v>578</v>
      </c>
      <c r="B568" t="str">
        <f t="shared" si="21"/>
        <v>Illinois,Crawford County</v>
      </c>
      <c r="C568" s="16" t="s">
        <v>26</v>
      </c>
      <c r="D568" s="12" t="s">
        <v>227</v>
      </c>
      <c r="E568" s="17" t="s">
        <v>2755</v>
      </c>
      <c r="F568" s="22">
        <v>6</v>
      </c>
      <c r="G568" s="39">
        <v>7</v>
      </c>
      <c r="H568" s="24">
        <v>5</v>
      </c>
      <c r="I568" s="17">
        <v>1</v>
      </c>
      <c r="J568" s="17">
        <v>1</v>
      </c>
      <c r="K568" s="28">
        <v>5</v>
      </c>
      <c r="L568" s="16">
        <f t="shared" si="20"/>
        <v>25</v>
      </c>
    </row>
    <row r="569" spans="1:12" x14ac:dyDescent="0.25">
      <c r="A569">
        <v>579</v>
      </c>
      <c r="B569" t="str">
        <f t="shared" si="21"/>
        <v>Illinois,Cumberland County</v>
      </c>
      <c r="C569" s="16" t="s">
        <v>26</v>
      </c>
      <c r="D569" s="12" t="s">
        <v>597</v>
      </c>
      <c r="E569" s="17" t="s">
        <v>3069</v>
      </c>
      <c r="F569" s="34">
        <v>4</v>
      </c>
      <c r="G569" s="23">
        <v>6</v>
      </c>
      <c r="H569" s="36">
        <v>4</v>
      </c>
      <c r="I569" s="17">
        <v>1</v>
      </c>
      <c r="J569" s="17">
        <v>1</v>
      </c>
      <c r="K569" s="28">
        <v>5</v>
      </c>
      <c r="L569" s="16">
        <f t="shared" si="20"/>
        <v>21</v>
      </c>
    </row>
    <row r="570" spans="1:12" x14ac:dyDescent="0.25">
      <c r="A570">
        <v>581</v>
      </c>
      <c r="B570" t="str">
        <f t="shared" si="21"/>
        <v>Illinois,De Witt County</v>
      </c>
      <c r="C570" s="16" t="s">
        <v>26</v>
      </c>
      <c r="D570" s="12" t="s">
        <v>598</v>
      </c>
      <c r="E570" s="17" t="s">
        <v>2869</v>
      </c>
      <c r="F570" s="22">
        <v>6</v>
      </c>
      <c r="G570" s="39">
        <v>7</v>
      </c>
      <c r="H570" s="36">
        <v>4</v>
      </c>
      <c r="I570" s="17">
        <v>1</v>
      </c>
      <c r="J570" s="17">
        <v>1</v>
      </c>
      <c r="K570" s="28">
        <v>5</v>
      </c>
      <c r="L570" s="16">
        <f t="shared" si="20"/>
        <v>24</v>
      </c>
    </row>
    <row r="571" spans="1:12" x14ac:dyDescent="0.25">
      <c r="A571">
        <v>582</v>
      </c>
      <c r="B571" t="str">
        <f t="shared" si="21"/>
        <v>Illinois,Douglas County</v>
      </c>
      <c r="C571" s="16" t="s">
        <v>26</v>
      </c>
      <c r="D571" s="12" t="s">
        <v>345</v>
      </c>
      <c r="E571" s="17" t="s">
        <v>3070</v>
      </c>
      <c r="F571" s="34">
        <v>4</v>
      </c>
      <c r="G571" s="23">
        <v>6</v>
      </c>
      <c r="H571" s="36">
        <v>4</v>
      </c>
      <c r="I571" s="17">
        <v>1</v>
      </c>
      <c r="J571" s="17">
        <v>1</v>
      </c>
      <c r="K571" s="28">
        <v>5</v>
      </c>
      <c r="L571" s="16">
        <f t="shared" si="20"/>
        <v>21</v>
      </c>
    </row>
    <row r="572" spans="1:12" x14ac:dyDescent="0.25">
      <c r="A572">
        <v>584</v>
      </c>
      <c r="B572" t="str">
        <f t="shared" si="21"/>
        <v>Illinois,Edgar County</v>
      </c>
      <c r="C572" s="16" t="s">
        <v>26</v>
      </c>
      <c r="D572" s="12" t="s">
        <v>600</v>
      </c>
      <c r="E572" s="17" t="s">
        <v>2954</v>
      </c>
      <c r="F572" s="34">
        <v>4</v>
      </c>
      <c r="G572" s="39">
        <v>7</v>
      </c>
      <c r="H572" s="36">
        <v>4</v>
      </c>
      <c r="I572" s="17">
        <v>1</v>
      </c>
      <c r="J572" s="17">
        <v>1</v>
      </c>
      <c r="K572" s="28">
        <v>5</v>
      </c>
      <c r="L572" s="16">
        <f t="shared" si="20"/>
        <v>22</v>
      </c>
    </row>
    <row r="573" spans="1:12" x14ac:dyDescent="0.25">
      <c r="A573">
        <v>585</v>
      </c>
      <c r="B573" t="str">
        <f t="shared" si="21"/>
        <v>Illinois,Edwards County</v>
      </c>
      <c r="C573" s="16" t="s">
        <v>26</v>
      </c>
      <c r="D573" s="12" t="s">
        <v>601</v>
      </c>
      <c r="E573" s="17" t="s">
        <v>2756</v>
      </c>
      <c r="F573" s="22">
        <v>6</v>
      </c>
      <c r="G573" s="23">
        <v>6</v>
      </c>
      <c r="H573" s="33">
        <v>6</v>
      </c>
      <c r="I573" s="17">
        <v>1</v>
      </c>
      <c r="J573" s="17">
        <v>1</v>
      </c>
      <c r="K573" s="28">
        <v>5</v>
      </c>
      <c r="L573" s="16">
        <f t="shared" si="20"/>
        <v>25</v>
      </c>
    </row>
    <row r="574" spans="1:12" x14ac:dyDescent="0.25">
      <c r="A574">
        <v>586</v>
      </c>
      <c r="B574" t="str">
        <f t="shared" si="21"/>
        <v>Illinois,Effingham County</v>
      </c>
      <c r="C574" s="16" t="s">
        <v>26</v>
      </c>
      <c r="D574" s="12" t="s">
        <v>479</v>
      </c>
      <c r="E574" s="17" t="s">
        <v>2955</v>
      </c>
      <c r="F574" s="34">
        <v>4</v>
      </c>
      <c r="G574" s="23">
        <v>6</v>
      </c>
      <c r="H574" s="24">
        <v>5</v>
      </c>
      <c r="I574" s="17">
        <v>1</v>
      </c>
      <c r="J574" s="17">
        <v>1</v>
      </c>
      <c r="K574" s="28">
        <v>5</v>
      </c>
      <c r="L574" s="16">
        <f t="shared" si="20"/>
        <v>22</v>
      </c>
    </row>
    <row r="575" spans="1:12" x14ac:dyDescent="0.25">
      <c r="A575">
        <v>587</v>
      </c>
      <c r="B575" t="str">
        <f t="shared" si="21"/>
        <v>Illinois,Fayette County</v>
      </c>
      <c r="C575" s="16" t="s">
        <v>26</v>
      </c>
      <c r="D575" s="12" t="s">
        <v>133</v>
      </c>
      <c r="E575" s="17" t="s">
        <v>2956</v>
      </c>
      <c r="F575" s="34">
        <v>4</v>
      </c>
      <c r="G575" s="23">
        <v>6</v>
      </c>
      <c r="H575" s="24">
        <v>5</v>
      </c>
      <c r="I575" s="17">
        <v>1</v>
      </c>
      <c r="J575" s="17">
        <v>1</v>
      </c>
      <c r="K575" s="28">
        <v>5</v>
      </c>
      <c r="L575" s="16">
        <f t="shared" si="20"/>
        <v>22</v>
      </c>
    </row>
    <row r="576" spans="1:12" x14ac:dyDescent="0.25">
      <c r="A576">
        <v>588</v>
      </c>
      <c r="B576" t="str">
        <f t="shared" si="21"/>
        <v>Illinois,Ford County</v>
      </c>
      <c r="C576" s="16" t="s">
        <v>26</v>
      </c>
      <c r="D576" s="12" t="s">
        <v>602</v>
      </c>
      <c r="E576" s="17" t="s">
        <v>3190</v>
      </c>
      <c r="F576" s="34">
        <v>4</v>
      </c>
      <c r="G576" s="37">
        <v>5</v>
      </c>
      <c r="H576" s="36">
        <v>4</v>
      </c>
      <c r="I576" s="17">
        <v>1</v>
      </c>
      <c r="J576" s="17">
        <v>1</v>
      </c>
      <c r="K576" s="28">
        <v>5</v>
      </c>
      <c r="L576" s="16">
        <f t="shared" si="20"/>
        <v>20</v>
      </c>
    </row>
    <row r="577" spans="1:12" x14ac:dyDescent="0.25">
      <c r="A577">
        <v>589</v>
      </c>
      <c r="B577" t="str">
        <f t="shared" si="21"/>
        <v>Illinois,Franklin County</v>
      </c>
      <c r="C577" s="16" t="s">
        <v>26</v>
      </c>
      <c r="D577" s="12" t="s">
        <v>134</v>
      </c>
      <c r="E577" s="17" t="s">
        <v>2757</v>
      </c>
      <c r="F577" s="22">
        <v>6</v>
      </c>
      <c r="G577" s="23">
        <v>6</v>
      </c>
      <c r="H577" s="33">
        <v>6</v>
      </c>
      <c r="I577" s="17">
        <v>1</v>
      </c>
      <c r="J577" s="17">
        <v>1</v>
      </c>
      <c r="K577" s="28">
        <v>5</v>
      </c>
      <c r="L577" s="16">
        <f t="shared" si="20"/>
        <v>25</v>
      </c>
    </row>
    <row r="578" spans="1:12" x14ac:dyDescent="0.25">
      <c r="A578">
        <v>590</v>
      </c>
      <c r="B578" t="str">
        <f t="shared" si="21"/>
        <v>Illinois,Fulton County</v>
      </c>
      <c r="C578" s="16" t="s">
        <v>26</v>
      </c>
      <c r="D578" s="12" t="s">
        <v>233</v>
      </c>
      <c r="E578" s="17" t="s">
        <v>3321</v>
      </c>
      <c r="F578" s="34">
        <v>4</v>
      </c>
      <c r="G578" s="19">
        <v>4</v>
      </c>
      <c r="H578" s="36">
        <v>4</v>
      </c>
      <c r="I578" s="17">
        <v>1</v>
      </c>
      <c r="J578" s="17">
        <v>1</v>
      </c>
      <c r="K578" s="28">
        <v>5</v>
      </c>
      <c r="L578" s="16">
        <f t="shared" ref="L578:L641" si="22">SUM(F578:K578)</f>
        <v>19</v>
      </c>
    </row>
    <row r="579" spans="1:12" x14ac:dyDescent="0.25">
      <c r="A579">
        <v>591</v>
      </c>
      <c r="B579" t="str">
        <f t="shared" ref="B579:B642" si="23">C579&amp;","&amp;D579</f>
        <v>Illinois,Gallatin County</v>
      </c>
      <c r="C579" s="16" t="s">
        <v>26</v>
      </c>
      <c r="D579" s="12" t="s">
        <v>603</v>
      </c>
      <c r="E579" s="17" t="s">
        <v>2427</v>
      </c>
      <c r="F579" s="22">
        <v>6</v>
      </c>
      <c r="G579" s="51">
        <v>9</v>
      </c>
      <c r="H579" s="29">
        <v>7</v>
      </c>
      <c r="I579" s="17">
        <v>1</v>
      </c>
      <c r="J579" s="17">
        <v>1</v>
      </c>
      <c r="K579" s="28">
        <v>5</v>
      </c>
      <c r="L579" s="16">
        <f t="shared" si="22"/>
        <v>29</v>
      </c>
    </row>
    <row r="580" spans="1:12" x14ac:dyDescent="0.25">
      <c r="A580">
        <v>592</v>
      </c>
      <c r="B580" t="str">
        <f t="shared" si="23"/>
        <v>Illinois,Greene County</v>
      </c>
      <c r="C580" s="16" t="s">
        <v>26</v>
      </c>
      <c r="D580" s="12" t="s">
        <v>136</v>
      </c>
      <c r="E580" s="17" t="s">
        <v>2957</v>
      </c>
      <c r="F580" s="34">
        <v>4</v>
      </c>
      <c r="G580" s="37">
        <v>5</v>
      </c>
      <c r="H580" s="33">
        <v>6</v>
      </c>
      <c r="I580" s="17">
        <v>1</v>
      </c>
      <c r="J580" s="17">
        <v>1</v>
      </c>
      <c r="K580" s="28">
        <v>5</v>
      </c>
      <c r="L580" s="16">
        <f t="shared" si="22"/>
        <v>22</v>
      </c>
    </row>
    <row r="581" spans="1:12" x14ac:dyDescent="0.25">
      <c r="A581">
        <v>594</v>
      </c>
      <c r="B581" t="str">
        <f t="shared" si="23"/>
        <v>Illinois,Hamilton County</v>
      </c>
      <c r="C581" s="16" t="s">
        <v>26</v>
      </c>
      <c r="D581" s="12" t="s">
        <v>410</v>
      </c>
      <c r="E581" s="17" t="s">
        <v>2758</v>
      </c>
      <c r="F581" s="22">
        <v>6</v>
      </c>
      <c r="G581" s="23">
        <v>6</v>
      </c>
      <c r="H581" s="33">
        <v>6</v>
      </c>
      <c r="I581" s="17">
        <v>1</v>
      </c>
      <c r="J581" s="17">
        <v>1</v>
      </c>
      <c r="K581" s="28">
        <v>5</v>
      </c>
      <c r="L581" s="16">
        <f t="shared" si="22"/>
        <v>25</v>
      </c>
    </row>
    <row r="582" spans="1:12" x14ac:dyDescent="0.25">
      <c r="A582">
        <v>595</v>
      </c>
      <c r="B582" t="str">
        <f t="shared" si="23"/>
        <v>Illinois,Hancock County</v>
      </c>
      <c r="C582" s="16" t="s">
        <v>26</v>
      </c>
      <c r="D582" s="12" t="s">
        <v>493</v>
      </c>
      <c r="E582" s="17" t="s">
        <v>3071</v>
      </c>
      <c r="F582" s="34">
        <v>4</v>
      </c>
      <c r="G582" s="37">
        <v>5</v>
      </c>
      <c r="H582" s="24">
        <v>5</v>
      </c>
      <c r="I582" s="17">
        <v>1</v>
      </c>
      <c r="J582" s="17">
        <v>1</v>
      </c>
      <c r="K582" s="28">
        <v>5</v>
      </c>
      <c r="L582" s="16">
        <f t="shared" si="22"/>
        <v>21</v>
      </c>
    </row>
    <row r="583" spans="1:12" x14ac:dyDescent="0.25">
      <c r="A583">
        <v>597</v>
      </c>
      <c r="B583" t="str">
        <f t="shared" si="23"/>
        <v>Illinois,Henderson County</v>
      </c>
      <c r="C583" s="16" t="s">
        <v>26</v>
      </c>
      <c r="D583" s="12" t="s">
        <v>606</v>
      </c>
      <c r="E583" s="17" t="s">
        <v>3072</v>
      </c>
      <c r="F583" s="34">
        <v>4</v>
      </c>
      <c r="G583" s="37">
        <v>5</v>
      </c>
      <c r="H583" s="24">
        <v>5</v>
      </c>
      <c r="I583" s="17">
        <v>1</v>
      </c>
      <c r="J583" s="17">
        <v>1</v>
      </c>
      <c r="K583" s="28">
        <v>5</v>
      </c>
      <c r="L583" s="16">
        <f t="shared" si="22"/>
        <v>21</v>
      </c>
    </row>
    <row r="584" spans="1:12" x14ac:dyDescent="0.25">
      <c r="A584">
        <v>600</v>
      </c>
      <c r="B584" t="str">
        <f t="shared" si="23"/>
        <v>Illinois,Jackson County</v>
      </c>
      <c r="C584" s="16" t="s">
        <v>26</v>
      </c>
      <c r="D584" s="12" t="s">
        <v>140</v>
      </c>
      <c r="E584" s="17" t="s">
        <v>2511</v>
      </c>
      <c r="F584" s="22">
        <v>6</v>
      </c>
      <c r="G584" s="39">
        <v>7</v>
      </c>
      <c r="H584" s="29">
        <v>7</v>
      </c>
      <c r="I584" s="17">
        <v>1</v>
      </c>
      <c r="J584" s="17">
        <v>1</v>
      </c>
      <c r="K584" s="28">
        <v>5</v>
      </c>
      <c r="L584" s="16">
        <f t="shared" si="22"/>
        <v>27</v>
      </c>
    </row>
    <row r="585" spans="1:12" x14ac:dyDescent="0.25">
      <c r="A585">
        <v>601</v>
      </c>
      <c r="B585" t="str">
        <f t="shared" si="23"/>
        <v>Illinois,Jasper County</v>
      </c>
      <c r="C585" s="16" t="s">
        <v>26</v>
      </c>
      <c r="D585" s="12" t="s">
        <v>499</v>
      </c>
      <c r="E585" s="17" t="s">
        <v>2958</v>
      </c>
      <c r="F585" s="34">
        <v>4</v>
      </c>
      <c r="G585" s="23">
        <v>6</v>
      </c>
      <c r="H585" s="24">
        <v>5</v>
      </c>
      <c r="I585" s="17">
        <v>1</v>
      </c>
      <c r="J585" s="17">
        <v>1</v>
      </c>
      <c r="K585" s="28">
        <v>5</v>
      </c>
      <c r="L585" s="16">
        <f t="shared" si="22"/>
        <v>22</v>
      </c>
    </row>
    <row r="586" spans="1:12" x14ac:dyDescent="0.25">
      <c r="A586">
        <v>602</v>
      </c>
      <c r="B586" t="str">
        <f t="shared" si="23"/>
        <v>Illinois,Jefferson County</v>
      </c>
      <c r="C586" s="16" t="s">
        <v>26</v>
      </c>
      <c r="D586" s="12" t="s">
        <v>141</v>
      </c>
      <c r="E586" s="17" t="s">
        <v>3073</v>
      </c>
      <c r="F586" s="34">
        <v>4</v>
      </c>
      <c r="G586" s="37">
        <v>5</v>
      </c>
      <c r="H586" s="24">
        <v>5</v>
      </c>
      <c r="I586" s="17">
        <v>1</v>
      </c>
      <c r="J586" s="17">
        <v>1</v>
      </c>
      <c r="K586" s="28">
        <v>5</v>
      </c>
      <c r="L586" s="16">
        <f t="shared" si="22"/>
        <v>21</v>
      </c>
    </row>
    <row r="587" spans="1:12" x14ac:dyDescent="0.25">
      <c r="A587">
        <v>603</v>
      </c>
      <c r="B587" t="str">
        <f t="shared" si="23"/>
        <v>Illinois,Jersey County</v>
      </c>
      <c r="C587" s="16" t="s">
        <v>26</v>
      </c>
      <c r="D587" s="12" t="s">
        <v>608</v>
      </c>
      <c r="E587" s="17" t="s">
        <v>3074</v>
      </c>
      <c r="F587" s="34">
        <v>4</v>
      </c>
      <c r="G587" s="19">
        <v>4</v>
      </c>
      <c r="H587" s="33">
        <v>6</v>
      </c>
      <c r="I587" s="17">
        <v>1</v>
      </c>
      <c r="J587" s="17">
        <v>1</v>
      </c>
      <c r="K587" s="28">
        <v>5</v>
      </c>
      <c r="L587" s="16">
        <f t="shared" si="22"/>
        <v>21</v>
      </c>
    </row>
    <row r="588" spans="1:12" x14ac:dyDescent="0.25">
      <c r="A588">
        <v>605</v>
      </c>
      <c r="B588" t="str">
        <f t="shared" si="23"/>
        <v>Illinois,Johnson County</v>
      </c>
      <c r="C588" s="16" t="s">
        <v>26</v>
      </c>
      <c r="D588" s="12" t="s">
        <v>241</v>
      </c>
      <c r="E588" s="17" t="s">
        <v>2512</v>
      </c>
      <c r="F588" s="22">
        <v>6</v>
      </c>
      <c r="G588" s="23">
        <v>6</v>
      </c>
      <c r="H588" s="35">
        <v>8</v>
      </c>
      <c r="I588" s="17">
        <v>1</v>
      </c>
      <c r="J588" s="17">
        <v>1</v>
      </c>
      <c r="K588" s="28">
        <v>5</v>
      </c>
      <c r="L588" s="16">
        <f t="shared" si="22"/>
        <v>27</v>
      </c>
    </row>
    <row r="589" spans="1:12" x14ac:dyDescent="0.25">
      <c r="A589">
        <v>612</v>
      </c>
      <c r="B589" t="str">
        <f t="shared" si="23"/>
        <v>Illinois,Lawrence County</v>
      </c>
      <c r="C589" s="16" t="s">
        <v>26</v>
      </c>
      <c r="D589" s="12" t="s">
        <v>144</v>
      </c>
      <c r="E589" s="17" t="s">
        <v>2759</v>
      </c>
      <c r="F589" s="22">
        <v>6</v>
      </c>
      <c r="G589" s="39">
        <v>7</v>
      </c>
      <c r="H589" s="24">
        <v>5</v>
      </c>
      <c r="I589" s="17">
        <v>1</v>
      </c>
      <c r="J589" s="17">
        <v>1</v>
      </c>
      <c r="K589" s="28">
        <v>5</v>
      </c>
      <c r="L589" s="16">
        <f t="shared" si="22"/>
        <v>25</v>
      </c>
    </row>
    <row r="590" spans="1:12" x14ac:dyDescent="0.25">
      <c r="A590">
        <v>615</v>
      </c>
      <c r="B590" t="str">
        <f t="shared" si="23"/>
        <v>Illinois,Logan County</v>
      </c>
      <c r="C590" s="16" t="s">
        <v>26</v>
      </c>
      <c r="D590" s="12" t="s">
        <v>245</v>
      </c>
      <c r="E590" s="17" t="s">
        <v>2959</v>
      </c>
      <c r="F590" s="34">
        <v>4</v>
      </c>
      <c r="G590" s="39">
        <v>7</v>
      </c>
      <c r="H590" s="36">
        <v>4</v>
      </c>
      <c r="I590" s="17">
        <v>1</v>
      </c>
      <c r="J590" s="17">
        <v>1</v>
      </c>
      <c r="K590" s="28">
        <v>5</v>
      </c>
      <c r="L590" s="16">
        <f t="shared" si="22"/>
        <v>22</v>
      </c>
    </row>
    <row r="591" spans="1:12" x14ac:dyDescent="0.25">
      <c r="A591">
        <v>618</v>
      </c>
      <c r="B591" t="str">
        <f t="shared" si="23"/>
        <v>Illinois,McLean County</v>
      </c>
      <c r="C591" s="16" t="s">
        <v>26</v>
      </c>
      <c r="D591" s="12" t="s">
        <v>618</v>
      </c>
      <c r="E591" s="17" t="s">
        <v>3191</v>
      </c>
      <c r="F591" s="34">
        <v>4</v>
      </c>
      <c r="G591" s="37">
        <v>5</v>
      </c>
      <c r="H591" s="36">
        <v>4</v>
      </c>
      <c r="I591" s="17">
        <v>1</v>
      </c>
      <c r="J591" s="17">
        <v>1</v>
      </c>
      <c r="K591" s="28">
        <v>5</v>
      </c>
      <c r="L591" s="16">
        <f t="shared" si="22"/>
        <v>20</v>
      </c>
    </row>
    <row r="592" spans="1:12" x14ac:dyDescent="0.25">
      <c r="A592">
        <v>619</v>
      </c>
      <c r="B592" t="str">
        <f t="shared" si="23"/>
        <v>Illinois,Macon County</v>
      </c>
      <c r="C592" s="16" t="s">
        <v>26</v>
      </c>
      <c r="D592" s="12" t="s">
        <v>148</v>
      </c>
      <c r="E592" s="17" t="s">
        <v>2760</v>
      </c>
      <c r="F592" s="22">
        <v>6</v>
      </c>
      <c r="G592" s="39">
        <v>7</v>
      </c>
      <c r="H592" s="24">
        <v>5</v>
      </c>
      <c r="I592" s="17">
        <v>1</v>
      </c>
      <c r="J592" s="17">
        <v>1</v>
      </c>
      <c r="K592" s="28">
        <v>5</v>
      </c>
      <c r="L592" s="16">
        <f t="shared" si="22"/>
        <v>25</v>
      </c>
    </row>
    <row r="593" spans="1:12" x14ac:dyDescent="0.25">
      <c r="A593">
        <v>620</v>
      </c>
      <c r="B593" t="str">
        <f t="shared" si="23"/>
        <v>Illinois,Macoupin County</v>
      </c>
      <c r="C593" s="16" t="s">
        <v>26</v>
      </c>
      <c r="D593" s="12" t="s">
        <v>619</v>
      </c>
      <c r="E593" s="17" t="s">
        <v>3075</v>
      </c>
      <c r="F593" s="34">
        <v>4</v>
      </c>
      <c r="G593" s="37">
        <v>5</v>
      </c>
      <c r="H593" s="24">
        <v>5</v>
      </c>
      <c r="I593" s="17">
        <v>1</v>
      </c>
      <c r="J593" s="17">
        <v>1</v>
      </c>
      <c r="K593" s="28">
        <v>5</v>
      </c>
      <c r="L593" s="16">
        <f t="shared" si="22"/>
        <v>21</v>
      </c>
    </row>
    <row r="594" spans="1:12" x14ac:dyDescent="0.25">
      <c r="A594">
        <v>621</v>
      </c>
      <c r="B594" t="str">
        <f t="shared" si="23"/>
        <v>Illinois,Madison County</v>
      </c>
      <c r="C594" s="16" t="s">
        <v>26</v>
      </c>
      <c r="D594" s="12" t="s">
        <v>149</v>
      </c>
      <c r="E594" s="17" t="s">
        <v>2628</v>
      </c>
      <c r="F594" s="18">
        <v>7</v>
      </c>
      <c r="G594" s="23">
        <v>6</v>
      </c>
      <c r="H594" s="33">
        <v>6</v>
      </c>
      <c r="I594" s="17">
        <v>1</v>
      </c>
      <c r="J594" s="17">
        <v>1</v>
      </c>
      <c r="K594" s="28">
        <v>5</v>
      </c>
      <c r="L594" s="16">
        <f t="shared" si="22"/>
        <v>26</v>
      </c>
    </row>
    <row r="595" spans="1:12" x14ac:dyDescent="0.25">
      <c r="A595">
        <v>622</v>
      </c>
      <c r="B595" t="str">
        <f t="shared" si="23"/>
        <v>Illinois,Marion County</v>
      </c>
      <c r="C595" s="16" t="s">
        <v>26</v>
      </c>
      <c r="D595" s="12" t="s">
        <v>151</v>
      </c>
      <c r="E595" s="17" t="s">
        <v>2960</v>
      </c>
      <c r="F595" s="34">
        <v>4</v>
      </c>
      <c r="G595" s="23">
        <v>6</v>
      </c>
      <c r="H595" s="24">
        <v>5</v>
      </c>
      <c r="I595" s="17">
        <v>1</v>
      </c>
      <c r="J595" s="17">
        <v>1</v>
      </c>
      <c r="K595" s="28">
        <v>5</v>
      </c>
      <c r="L595" s="16">
        <f t="shared" si="22"/>
        <v>22</v>
      </c>
    </row>
    <row r="596" spans="1:12" x14ac:dyDescent="0.25">
      <c r="A596">
        <v>623</v>
      </c>
      <c r="B596" t="str">
        <f t="shared" si="23"/>
        <v>Illinois,Marshall County</v>
      </c>
      <c r="C596" s="16" t="s">
        <v>26</v>
      </c>
      <c r="D596" s="12" t="s">
        <v>152</v>
      </c>
      <c r="E596" s="17" t="s">
        <v>2961</v>
      </c>
      <c r="F596" s="34">
        <v>4</v>
      </c>
      <c r="G596" s="39">
        <v>7</v>
      </c>
      <c r="H596" s="36">
        <v>4</v>
      </c>
      <c r="I596" s="17">
        <v>1</v>
      </c>
      <c r="J596" s="17">
        <v>1</v>
      </c>
      <c r="K596" s="28">
        <v>5</v>
      </c>
      <c r="L596" s="16">
        <f t="shared" si="22"/>
        <v>22</v>
      </c>
    </row>
    <row r="597" spans="1:12" x14ac:dyDescent="0.25">
      <c r="A597">
        <v>624</v>
      </c>
      <c r="B597" t="str">
        <f t="shared" si="23"/>
        <v>Illinois,Mason County</v>
      </c>
      <c r="C597" s="16" t="s">
        <v>26</v>
      </c>
      <c r="D597" s="12" t="s">
        <v>620</v>
      </c>
      <c r="E597" s="17" t="s">
        <v>3076</v>
      </c>
      <c r="F597" s="34">
        <v>4</v>
      </c>
      <c r="G597" s="37">
        <v>5</v>
      </c>
      <c r="H597" s="24">
        <v>5</v>
      </c>
      <c r="I597" s="17">
        <v>1</v>
      </c>
      <c r="J597" s="17">
        <v>1</v>
      </c>
      <c r="K597" s="28">
        <v>5</v>
      </c>
      <c r="L597" s="16">
        <f t="shared" si="22"/>
        <v>21</v>
      </c>
    </row>
    <row r="598" spans="1:12" x14ac:dyDescent="0.25">
      <c r="A598">
        <v>625</v>
      </c>
      <c r="B598" t="str">
        <f t="shared" si="23"/>
        <v>Illinois,Massac County</v>
      </c>
      <c r="C598" s="16" t="s">
        <v>26</v>
      </c>
      <c r="D598" s="12" t="s">
        <v>621</v>
      </c>
      <c r="E598" s="17" t="s">
        <v>2513</v>
      </c>
      <c r="F598" s="34">
        <v>4</v>
      </c>
      <c r="G598" s="39">
        <v>7</v>
      </c>
      <c r="H598" s="35">
        <v>8</v>
      </c>
      <c r="I598" s="17">
        <v>1</v>
      </c>
      <c r="J598" s="17">
        <v>1</v>
      </c>
      <c r="K598" s="28">
        <v>5</v>
      </c>
      <c r="L598" s="16">
        <f t="shared" si="22"/>
        <v>26</v>
      </c>
    </row>
    <row r="599" spans="1:12" x14ac:dyDescent="0.25">
      <c r="A599">
        <v>626</v>
      </c>
      <c r="B599" t="str">
        <f t="shared" si="23"/>
        <v>Illinois,Menard County</v>
      </c>
      <c r="C599" s="16" t="s">
        <v>26</v>
      </c>
      <c r="D599" s="12" t="s">
        <v>622</v>
      </c>
      <c r="E599" s="17" t="s">
        <v>3077</v>
      </c>
      <c r="F599" s="34">
        <v>4</v>
      </c>
      <c r="G599" s="23">
        <v>6</v>
      </c>
      <c r="H599" s="36">
        <v>4</v>
      </c>
      <c r="I599" s="17">
        <v>1</v>
      </c>
      <c r="J599" s="17">
        <v>1</v>
      </c>
      <c r="K599" s="28">
        <v>5</v>
      </c>
      <c r="L599" s="16">
        <f t="shared" si="22"/>
        <v>21</v>
      </c>
    </row>
    <row r="600" spans="1:12" x14ac:dyDescent="0.25">
      <c r="A600">
        <v>627</v>
      </c>
      <c r="B600" t="str">
        <f t="shared" si="23"/>
        <v>Illinois,Mercer County</v>
      </c>
      <c r="C600" s="16" t="s">
        <v>26</v>
      </c>
      <c r="D600" s="12" t="s">
        <v>623</v>
      </c>
      <c r="E600" s="17" t="s">
        <v>3322</v>
      </c>
      <c r="F600" s="34">
        <v>4</v>
      </c>
      <c r="G600" s="19">
        <v>4</v>
      </c>
      <c r="H600" s="36">
        <v>4</v>
      </c>
      <c r="I600" s="17">
        <v>1</v>
      </c>
      <c r="J600" s="17">
        <v>1</v>
      </c>
      <c r="K600" s="28">
        <v>5</v>
      </c>
      <c r="L600" s="16">
        <f t="shared" si="22"/>
        <v>19</v>
      </c>
    </row>
    <row r="601" spans="1:12" x14ac:dyDescent="0.25">
      <c r="A601">
        <v>628</v>
      </c>
      <c r="B601" t="str">
        <f t="shared" si="23"/>
        <v>Illinois,Monroe County</v>
      </c>
      <c r="C601" s="16" t="s">
        <v>26</v>
      </c>
      <c r="D601" s="12" t="s">
        <v>154</v>
      </c>
      <c r="E601" s="17" t="s">
        <v>2761</v>
      </c>
      <c r="F601" s="22">
        <v>6</v>
      </c>
      <c r="G601" s="37">
        <v>5</v>
      </c>
      <c r="H601" s="29">
        <v>7</v>
      </c>
      <c r="I601" s="17">
        <v>1</v>
      </c>
      <c r="J601" s="17">
        <v>1</v>
      </c>
      <c r="K601" s="28">
        <v>5</v>
      </c>
      <c r="L601" s="16">
        <f t="shared" si="22"/>
        <v>25</v>
      </c>
    </row>
    <row r="602" spans="1:12" x14ac:dyDescent="0.25">
      <c r="A602">
        <v>629</v>
      </c>
      <c r="B602" t="str">
        <f t="shared" si="23"/>
        <v>Illinois,Montgomery County</v>
      </c>
      <c r="C602" s="16" t="s">
        <v>26</v>
      </c>
      <c r="D602" s="12" t="s">
        <v>155</v>
      </c>
      <c r="E602" s="17" t="s">
        <v>2762</v>
      </c>
      <c r="F602" s="22">
        <v>6</v>
      </c>
      <c r="G602" s="39">
        <v>7</v>
      </c>
      <c r="H602" s="24">
        <v>5</v>
      </c>
      <c r="I602" s="17">
        <v>1</v>
      </c>
      <c r="J602" s="17">
        <v>1</v>
      </c>
      <c r="K602" s="28">
        <v>5</v>
      </c>
      <c r="L602" s="16">
        <f t="shared" si="22"/>
        <v>25</v>
      </c>
    </row>
    <row r="603" spans="1:12" x14ac:dyDescent="0.25">
      <c r="A603">
        <v>630</v>
      </c>
      <c r="B603" t="str">
        <f t="shared" si="23"/>
        <v>Illinois,Morgan County</v>
      </c>
      <c r="C603" s="16" t="s">
        <v>26</v>
      </c>
      <c r="D603" s="12" t="s">
        <v>156</v>
      </c>
      <c r="E603" s="17" t="s">
        <v>3078</v>
      </c>
      <c r="F603" s="34">
        <v>4</v>
      </c>
      <c r="G603" s="37">
        <v>5</v>
      </c>
      <c r="H603" s="24">
        <v>5</v>
      </c>
      <c r="I603" s="17">
        <v>1</v>
      </c>
      <c r="J603" s="17">
        <v>1</v>
      </c>
      <c r="K603" s="28">
        <v>5</v>
      </c>
      <c r="L603" s="16">
        <f t="shared" si="22"/>
        <v>21</v>
      </c>
    </row>
    <row r="604" spans="1:12" x14ac:dyDescent="0.25">
      <c r="A604">
        <v>631</v>
      </c>
      <c r="B604" t="str">
        <f t="shared" si="23"/>
        <v>Illinois,Moultrie County</v>
      </c>
      <c r="C604" s="16" t="s">
        <v>26</v>
      </c>
      <c r="D604" s="12" t="s">
        <v>624</v>
      </c>
      <c r="E604" s="17" t="s">
        <v>3079</v>
      </c>
      <c r="F604" s="34">
        <v>4</v>
      </c>
      <c r="G604" s="23">
        <v>6</v>
      </c>
      <c r="H604" s="36">
        <v>4</v>
      </c>
      <c r="I604" s="17">
        <v>1</v>
      </c>
      <c r="J604" s="17">
        <v>1</v>
      </c>
      <c r="K604" s="28">
        <v>5</v>
      </c>
      <c r="L604" s="16">
        <f t="shared" si="22"/>
        <v>21</v>
      </c>
    </row>
    <row r="605" spans="1:12" x14ac:dyDescent="0.25">
      <c r="A605">
        <v>633</v>
      </c>
      <c r="B605" t="str">
        <f t="shared" si="23"/>
        <v>Illinois,Peoria County</v>
      </c>
      <c r="C605" s="16" t="s">
        <v>26</v>
      </c>
      <c r="D605" s="12" t="s">
        <v>626</v>
      </c>
      <c r="E605" s="17" t="s">
        <v>3080</v>
      </c>
      <c r="F605" s="34">
        <v>4</v>
      </c>
      <c r="G605" s="23">
        <v>6</v>
      </c>
      <c r="H605" s="36">
        <v>4</v>
      </c>
      <c r="I605" s="17">
        <v>1</v>
      </c>
      <c r="J605" s="17">
        <v>1</v>
      </c>
      <c r="K605" s="28">
        <v>5</v>
      </c>
      <c r="L605" s="16">
        <f t="shared" si="22"/>
        <v>21</v>
      </c>
    </row>
    <row r="606" spans="1:12" x14ac:dyDescent="0.25">
      <c r="A606">
        <v>634</v>
      </c>
      <c r="B606" t="str">
        <f t="shared" si="23"/>
        <v>Illinois,Perry County</v>
      </c>
      <c r="C606" s="16" t="s">
        <v>26</v>
      </c>
      <c r="D606" s="12" t="s">
        <v>157</v>
      </c>
      <c r="E606" s="17" t="s">
        <v>2763</v>
      </c>
      <c r="F606" s="22">
        <v>6</v>
      </c>
      <c r="G606" s="23">
        <v>6</v>
      </c>
      <c r="H606" s="33">
        <v>6</v>
      </c>
      <c r="I606" s="17">
        <v>1</v>
      </c>
      <c r="J606" s="17">
        <v>1</v>
      </c>
      <c r="K606" s="28">
        <v>5</v>
      </c>
      <c r="L606" s="16">
        <f t="shared" si="22"/>
        <v>25</v>
      </c>
    </row>
    <row r="607" spans="1:12" x14ac:dyDescent="0.25">
      <c r="A607">
        <v>635</v>
      </c>
      <c r="B607" t="str">
        <f t="shared" si="23"/>
        <v>Illinois,Piatt County</v>
      </c>
      <c r="C607" s="16" t="s">
        <v>26</v>
      </c>
      <c r="D607" s="12" t="s">
        <v>627</v>
      </c>
      <c r="E607" s="17" t="s">
        <v>2962</v>
      </c>
      <c r="F607" s="34">
        <v>4</v>
      </c>
      <c r="G607" s="39">
        <v>7</v>
      </c>
      <c r="H607" s="36">
        <v>4</v>
      </c>
      <c r="I607" s="17">
        <v>1</v>
      </c>
      <c r="J607" s="17">
        <v>1</v>
      </c>
      <c r="K607" s="28">
        <v>5</v>
      </c>
      <c r="L607" s="16">
        <f t="shared" si="22"/>
        <v>22</v>
      </c>
    </row>
    <row r="608" spans="1:12" x14ac:dyDescent="0.25">
      <c r="A608">
        <v>636</v>
      </c>
      <c r="B608" t="str">
        <f t="shared" si="23"/>
        <v>Illinois,Pike County</v>
      </c>
      <c r="C608" s="16" t="s">
        <v>26</v>
      </c>
      <c r="D608" s="12" t="s">
        <v>159</v>
      </c>
      <c r="E608" s="17" t="s">
        <v>2870</v>
      </c>
      <c r="F608" s="22">
        <v>6</v>
      </c>
      <c r="G608" s="37">
        <v>5</v>
      </c>
      <c r="H608" s="33">
        <v>6</v>
      </c>
      <c r="I608" s="17">
        <v>1</v>
      </c>
      <c r="J608" s="17">
        <v>1</v>
      </c>
      <c r="K608" s="28">
        <v>5</v>
      </c>
      <c r="L608" s="16">
        <f t="shared" si="22"/>
        <v>24</v>
      </c>
    </row>
    <row r="609" spans="1:12" x14ac:dyDescent="0.25">
      <c r="A609">
        <v>637</v>
      </c>
      <c r="B609" t="str">
        <f t="shared" si="23"/>
        <v>Illinois,Pope County</v>
      </c>
      <c r="C609" s="16" t="s">
        <v>26</v>
      </c>
      <c r="D609" s="12" t="s">
        <v>255</v>
      </c>
      <c r="E609" s="17" t="s">
        <v>2428</v>
      </c>
      <c r="F609" s="22">
        <v>6</v>
      </c>
      <c r="G609" s="39">
        <v>7</v>
      </c>
      <c r="H609" s="35">
        <v>8</v>
      </c>
      <c r="I609" s="17">
        <v>1</v>
      </c>
      <c r="J609" s="17">
        <v>1</v>
      </c>
      <c r="K609" s="28">
        <v>5</v>
      </c>
      <c r="L609" s="16">
        <f t="shared" si="22"/>
        <v>28</v>
      </c>
    </row>
    <row r="610" spans="1:12" x14ac:dyDescent="0.25">
      <c r="A610">
        <v>638</v>
      </c>
      <c r="B610" t="str">
        <f t="shared" si="23"/>
        <v>Illinois,Pulaski County</v>
      </c>
      <c r="C610" s="16" t="s">
        <v>26</v>
      </c>
      <c r="D610" s="12" t="s">
        <v>257</v>
      </c>
      <c r="E610" s="17" t="s">
        <v>2360</v>
      </c>
      <c r="F610" s="22">
        <v>6</v>
      </c>
      <c r="G610" s="39">
        <v>7</v>
      </c>
      <c r="H610" s="20">
        <v>8</v>
      </c>
      <c r="I610" s="17">
        <v>1</v>
      </c>
      <c r="J610" s="17">
        <v>1</v>
      </c>
      <c r="K610" s="28">
        <v>5</v>
      </c>
      <c r="L610" s="16">
        <f t="shared" si="22"/>
        <v>28</v>
      </c>
    </row>
    <row r="611" spans="1:12" x14ac:dyDescent="0.25">
      <c r="A611">
        <v>639</v>
      </c>
      <c r="B611" t="str">
        <f t="shared" si="23"/>
        <v>Illinois,Putnam County</v>
      </c>
      <c r="C611" s="16" t="s">
        <v>26</v>
      </c>
      <c r="D611" s="12" t="s">
        <v>431</v>
      </c>
      <c r="E611" s="17" t="s">
        <v>2963</v>
      </c>
      <c r="F611" s="34">
        <v>4</v>
      </c>
      <c r="G611" s="39">
        <v>7</v>
      </c>
      <c r="H611" s="36">
        <v>4</v>
      </c>
      <c r="I611" s="17">
        <v>1</v>
      </c>
      <c r="J611" s="17">
        <v>1</v>
      </c>
      <c r="K611" s="28">
        <v>5</v>
      </c>
      <c r="L611" s="16">
        <f t="shared" si="22"/>
        <v>22</v>
      </c>
    </row>
    <row r="612" spans="1:12" x14ac:dyDescent="0.25">
      <c r="A612">
        <v>640</v>
      </c>
      <c r="B612" t="str">
        <f t="shared" si="23"/>
        <v>Illinois,Randolph County</v>
      </c>
      <c r="C612" s="16" t="s">
        <v>26</v>
      </c>
      <c r="D612" s="12" t="s">
        <v>160</v>
      </c>
      <c r="E612" s="17" t="s">
        <v>2629</v>
      </c>
      <c r="F612" s="22">
        <v>6</v>
      </c>
      <c r="G612" s="23">
        <v>6</v>
      </c>
      <c r="H612" s="29">
        <v>7</v>
      </c>
      <c r="I612" s="17">
        <v>1</v>
      </c>
      <c r="J612" s="17">
        <v>1</v>
      </c>
      <c r="K612" s="28">
        <v>5</v>
      </c>
      <c r="L612" s="16">
        <f t="shared" si="22"/>
        <v>26</v>
      </c>
    </row>
    <row r="613" spans="1:12" x14ac:dyDescent="0.25">
      <c r="A613">
        <v>641</v>
      </c>
      <c r="B613" t="str">
        <f t="shared" si="23"/>
        <v>Illinois,Richland County</v>
      </c>
      <c r="C613" s="16" t="s">
        <v>26</v>
      </c>
      <c r="D613" s="12" t="s">
        <v>628</v>
      </c>
      <c r="E613" s="17" t="s">
        <v>2964</v>
      </c>
      <c r="F613" s="34">
        <v>4</v>
      </c>
      <c r="G613" s="23">
        <v>6</v>
      </c>
      <c r="H613" s="24">
        <v>5</v>
      </c>
      <c r="I613" s="17">
        <v>1</v>
      </c>
      <c r="J613" s="17">
        <v>1</v>
      </c>
      <c r="K613" s="28">
        <v>5</v>
      </c>
      <c r="L613" s="16">
        <f t="shared" si="22"/>
        <v>22</v>
      </c>
    </row>
    <row r="614" spans="1:12" x14ac:dyDescent="0.25">
      <c r="A614">
        <v>643</v>
      </c>
      <c r="B614" t="str">
        <f t="shared" si="23"/>
        <v>Illinois,St Clair County</v>
      </c>
      <c r="C614" s="16" t="s">
        <v>26</v>
      </c>
      <c r="D614" s="12" t="s">
        <v>162</v>
      </c>
      <c r="E614" s="17" t="s">
        <v>2514</v>
      </c>
      <c r="F614" s="18">
        <v>7</v>
      </c>
      <c r="G614" s="23">
        <v>6</v>
      </c>
      <c r="H614" s="29">
        <v>7</v>
      </c>
      <c r="I614" s="17">
        <v>1</v>
      </c>
      <c r="J614" s="17">
        <v>1</v>
      </c>
      <c r="K614" s="28">
        <v>5</v>
      </c>
      <c r="L614" s="16">
        <f t="shared" si="22"/>
        <v>27</v>
      </c>
    </row>
    <row r="615" spans="1:12" x14ac:dyDescent="0.25">
      <c r="A615">
        <v>644</v>
      </c>
      <c r="B615" t="str">
        <f t="shared" si="23"/>
        <v>Illinois,Saline County</v>
      </c>
      <c r="C615" s="16" t="s">
        <v>26</v>
      </c>
      <c r="D615" s="12" t="s">
        <v>259</v>
      </c>
      <c r="E615" s="17" t="s">
        <v>2515</v>
      </c>
      <c r="F615" s="22">
        <v>6</v>
      </c>
      <c r="G615" s="39">
        <v>7</v>
      </c>
      <c r="H615" s="29">
        <v>7</v>
      </c>
      <c r="I615" s="17">
        <v>1</v>
      </c>
      <c r="J615" s="17">
        <v>1</v>
      </c>
      <c r="K615" s="28">
        <v>5</v>
      </c>
      <c r="L615" s="16">
        <f t="shared" si="22"/>
        <v>27</v>
      </c>
    </row>
    <row r="616" spans="1:12" x14ac:dyDescent="0.25">
      <c r="A616">
        <v>645</v>
      </c>
      <c r="B616" t="str">
        <f t="shared" si="23"/>
        <v>Illinois,Sangamon County</v>
      </c>
      <c r="C616" s="16" t="s">
        <v>26</v>
      </c>
      <c r="D616" s="12" t="s">
        <v>630</v>
      </c>
      <c r="E616" s="17" t="s">
        <v>2965</v>
      </c>
      <c r="F616" s="34">
        <v>4</v>
      </c>
      <c r="G616" s="23">
        <v>6</v>
      </c>
      <c r="H616" s="24">
        <v>5</v>
      </c>
      <c r="I616" s="17">
        <v>1</v>
      </c>
      <c r="J616" s="17">
        <v>1</v>
      </c>
      <c r="K616" s="28">
        <v>5</v>
      </c>
      <c r="L616" s="16">
        <f t="shared" si="22"/>
        <v>22</v>
      </c>
    </row>
    <row r="617" spans="1:12" x14ac:dyDescent="0.25">
      <c r="A617">
        <v>646</v>
      </c>
      <c r="B617" t="str">
        <f t="shared" si="23"/>
        <v>Illinois,Schuyler County</v>
      </c>
      <c r="C617" s="16" t="s">
        <v>26</v>
      </c>
      <c r="D617" s="12" t="s">
        <v>631</v>
      </c>
      <c r="E617" s="17" t="s">
        <v>3192</v>
      </c>
      <c r="F617" s="34">
        <v>4</v>
      </c>
      <c r="G617" s="19">
        <v>4</v>
      </c>
      <c r="H617" s="24">
        <v>5</v>
      </c>
      <c r="I617" s="17">
        <v>1</v>
      </c>
      <c r="J617" s="17">
        <v>1</v>
      </c>
      <c r="K617" s="28">
        <v>5</v>
      </c>
      <c r="L617" s="16">
        <f t="shared" si="22"/>
        <v>20</v>
      </c>
    </row>
    <row r="618" spans="1:12" x14ac:dyDescent="0.25">
      <c r="A618">
        <v>647</v>
      </c>
      <c r="B618" t="str">
        <f t="shared" si="23"/>
        <v>Illinois,Scott County</v>
      </c>
      <c r="C618" s="16" t="s">
        <v>26</v>
      </c>
      <c r="D618" s="12" t="s">
        <v>260</v>
      </c>
      <c r="E618" s="17" t="s">
        <v>3193</v>
      </c>
      <c r="F618" s="34">
        <v>4</v>
      </c>
      <c r="G618" s="19">
        <v>4</v>
      </c>
      <c r="H618" s="24">
        <v>5</v>
      </c>
      <c r="I618" s="17">
        <v>1</v>
      </c>
      <c r="J618" s="17">
        <v>1</v>
      </c>
      <c r="K618" s="28">
        <v>5</v>
      </c>
      <c r="L618" s="16">
        <f t="shared" si="22"/>
        <v>20</v>
      </c>
    </row>
    <row r="619" spans="1:12" x14ac:dyDescent="0.25">
      <c r="A619">
        <v>648</v>
      </c>
      <c r="B619" t="str">
        <f t="shared" si="23"/>
        <v>Illinois,Shelby County</v>
      </c>
      <c r="C619" s="16" t="s">
        <v>26</v>
      </c>
      <c r="D619" s="12" t="s">
        <v>163</v>
      </c>
      <c r="E619" s="17" t="s">
        <v>3081</v>
      </c>
      <c r="F619" s="34">
        <v>4</v>
      </c>
      <c r="G619" s="23">
        <v>6</v>
      </c>
      <c r="H619" s="36">
        <v>4</v>
      </c>
      <c r="I619" s="17">
        <v>1</v>
      </c>
      <c r="J619" s="17">
        <v>1</v>
      </c>
      <c r="K619" s="28">
        <v>5</v>
      </c>
      <c r="L619" s="16">
        <f t="shared" si="22"/>
        <v>21</v>
      </c>
    </row>
    <row r="620" spans="1:12" x14ac:dyDescent="0.25">
      <c r="A620">
        <v>649</v>
      </c>
      <c r="B620" t="str">
        <f t="shared" si="23"/>
        <v>Illinois,Stark County</v>
      </c>
      <c r="C620" s="16" t="s">
        <v>26</v>
      </c>
      <c r="D620" s="12" t="s">
        <v>632</v>
      </c>
      <c r="E620" s="17" t="s">
        <v>3194</v>
      </c>
      <c r="F620" s="34">
        <v>4</v>
      </c>
      <c r="G620" s="37">
        <v>5</v>
      </c>
      <c r="H620" s="36">
        <v>4</v>
      </c>
      <c r="I620" s="17">
        <v>1</v>
      </c>
      <c r="J620" s="17">
        <v>1</v>
      </c>
      <c r="K620" s="28">
        <v>5</v>
      </c>
      <c r="L620" s="16">
        <f t="shared" si="22"/>
        <v>20</v>
      </c>
    </row>
    <row r="621" spans="1:12" x14ac:dyDescent="0.25">
      <c r="A621">
        <v>651</v>
      </c>
      <c r="B621" t="str">
        <f t="shared" si="23"/>
        <v>Illinois,Tazewell County</v>
      </c>
      <c r="C621" s="16" t="s">
        <v>26</v>
      </c>
      <c r="D621" s="12" t="s">
        <v>634</v>
      </c>
      <c r="E621" s="17" t="s">
        <v>3082</v>
      </c>
      <c r="F621" s="34">
        <v>4</v>
      </c>
      <c r="G621" s="23">
        <v>6</v>
      </c>
      <c r="H621" s="36">
        <v>4</v>
      </c>
      <c r="I621" s="17">
        <v>1</v>
      </c>
      <c r="J621" s="17">
        <v>1</v>
      </c>
      <c r="K621" s="28">
        <v>5</v>
      </c>
      <c r="L621" s="16">
        <f t="shared" si="22"/>
        <v>21</v>
      </c>
    </row>
    <row r="622" spans="1:12" x14ac:dyDescent="0.25">
      <c r="A622">
        <v>652</v>
      </c>
      <c r="B622" t="str">
        <f t="shared" si="23"/>
        <v>Illinois,Union County</v>
      </c>
      <c r="C622" s="16" t="s">
        <v>26</v>
      </c>
      <c r="D622" s="12" t="s">
        <v>266</v>
      </c>
      <c r="E622" s="17" t="s">
        <v>2429</v>
      </c>
      <c r="F622" s="22">
        <v>6</v>
      </c>
      <c r="G622" s="39">
        <v>7</v>
      </c>
      <c r="H622" s="35">
        <v>8</v>
      </c>
      <c r="I622" s="17">
        <v>1</v>
      </c>
      <c r="J622" s="17">
        <v>1</v>
      </c>
      <c r="K622" s="28">
        <v>5</v>
      </c>
      <c r="L622" s="16">
        <f t="shared" si="22"/>
        <v>28</v>
      </c>
    </row>
    <row r="623" spans="1:12" x14ac:dyDescent="0.25">
      <c r="A623">
        <v>653</v>
      </c>
      <c r="B623" t="str">
        <f t="shared" si="23"/>
        <v>Illinois,Vermilion County</v>
      </c>
      <c r="C623" s="16" t="s">
        <v>26</v>
      </c>
      <c r="D623" s="12" t="s">
        <v>635</v>
      </c>
      <c r="E623" s="17" t="s">
        <v>3083</v>
      </c>
      <c r="F623" s="34">
        <v>4</v>
      </c>
      <c r="G623" s="23">
        <v>6</v>
      </c>
      <c r="H623" s="36">
        <v>4</v>
      </c>
      <c r="I623" s="17">
        <v>1</v>
      </c>
      <c r="J623" s="17">
        <v>1</v>
      </c>
      <c r="K623" s="28">
        <v>5</v>
      </c>
      <c r="L623" s="16">
        <f t="shared" si="22"/>
        <v>21</v>
      </c>
    </row>
    <row r="624" spans="1:12" x14ac:dyDescent="0.25">
      <c r="A624">
        <v>654</v>
      </c>
      <c r="B624" t="str">
        <f t="shared" si="23"/>
        <v>Illinois,Wabash County</v>
      </c>
      <c r="C624" s="16" t="s">
        <v>26</v>
      </c>
      <c r="D624" s="12" t="s">
        <v>636</v>
      </c>
      <c r="E624" s="17" t="s">
        <v>2871</v>
      </c>
      <c r="F624" s="34">
        <v>4</v>
      </c>
      <c r="G624" s="39">
        <v>7</v>
      </c>
      <c r="H624" s="24">
        <v>5</v>
      </c>
      <c r="I624" s="17">
        <v>1</v>
      </c>
      <c r="J624" s="17">
        <v>1</v>
      </c>
      <c r="K624" s="28">
        <v>5</v>
      </c>
      <c r="L624" s="16">
        <f t="shared" si="22"/>
        <v>23</v>
      </c>
    </row>
    <row r="625" spans="1:12" x14ac:dyDescent="0.25">
      <c r="A625">
        <v>655</v>
      </c>
      <c r="B625" t="str">
        <f t="shared" si="23"/>
        <v>Illinois,Warren County</v>
      </c>
      <c r="C625" s="16" t="s">
        <v>26</v>
      </c>
      <c r="D625" s="12" t="s">
        <v>542</v>
      </c>
      <c r="E625" s="17" t="s">
        <v>3195</v>
      </c>
      <c r="F625" s="34">
        <v>4</v>
      </c>
      <c r="G625" s="37">
        <v>5</v>
      </c>
      <c r="H625" s="36">
        <v>4</v>
      </c>
      <c r="I625" s="17">
        <v>1</v>
      </c>
      <c r="J625" s="17">
        <v>1</v>
      </c>
      <c r="K625" s="28">
        <v>5</v>
      </c>
      <c r="L625" s="16">
        <f t="shared" si="22"/>
        <v>20</v>
      </c>
    </row>
    <row r="626" spans="1:12" x14ac:dyDescent="0.25">
      <c r="A626">
        <v>656</v>
      </c>
      <c r="B626" t="str">
        <f t="shared" si="23"/>
        <v>Illinois,Washington County</v>
      </c>
      <c r="C626" s="16" t="s">
        <v>26</v>
      </c>
      <c r="D626" s="12" t="s">
        <v>169</v>
      </c>
      <c r="E626" s="17" t="s">
        <v>2966</v>
      </c>
      <c r="F626" s="34">
        <v>4</v>
      </c>
      <c r="G626" s="23">
        <v>6</v>
      </c>
      <c r="H626" s="24">
        <v>5</v>
      </c>
      <c r="I626" s="17">
        <v>1</v>
      </c>
      <c r="J626" s="17">
        <v>1</v>
      </c>
      <c r="K626" s="28">
        <v>5</v>
      </c>
      <c r="L626" s="16">
        <f t="shared" si="22"/>
        <v>22</v>
      </c>
    </row>
    <row r="627" spans="1:12" x14ac:dyDescent="0.25">
      <c r="A627">
        <v>657</v>
      </c>
      <c r="B627" t="str">
        <f t="shared" si="23"/>
        <v>Illinois,Wayne County</v>
      </c>
      <c r="C627" s="16" t="s">
        <v>26</v>
      </c>
      <c r="D627" s="12" t="s">
        <v>543</v>
      </c>
      <c r="E627" s="17" t="s">
        <v>2872</v>
      </c>
      <c r="F627" s="22">
        <v>6</v>
      </c>
      <c r="G627" s="23">
        <v>6</v>
      </c>
      <c r="H627" s="24">
        <v>5</v>
      </c>
      <c r="I627" s="17">
        <v>1</v>
      </c>
      <c r="J627" s="17">
        <v>1</v>
      </c>
      <c r="K627" s="28">
        <v>5</v>
      </c>
      <c r="L627" s="16">
        <f t="shared" si="22"/>
        <v>24</v>
      </c>
    </row>
    <row r="628" spans="1:12" x14ac:dyDescent="0.25">
      <c r="A628">
        <v>658</v>
      </c>
      <c r="B628" t="str">
        <f t="shared" si="23"/>
        <v>Illinois,White County</v>
      </c>
      <c r="C628" s="16" t="s">
        <v>26</v>
      </c>
      <c r="D628" s="12" t="s">
        <v>268</v>
      </c>
      <c r="E628" s="17" t="s">
        <v>2516</v>
      </c>
      <c r="F628" s="22">
        <v>6</v>
      </c>
      <c r="G628" s="51">
        <v>9</v>
      </c>
      <c r="H628" s="33">
        <v>6</v>
      </c>
      <c r="I628" s="17">
        <v>1</v>
      </c>
      <c r="J628" s="17">
        <v>1</v>
      </c>
      <c r="K628" s="28">
        <v>5</v>
      </c>
      <c r="L628" s="16">
        <f t="shared" si="22"/>
        <v>28</v>
      </c>
    </row>
    <row r="629" spans="1:12" x14ac:dyDescent="0.25">
      <c r="A629">
        <v>661</v>
      </c>
      <c r="B629" t="str">
        <f t="shared" si="23"/>
        <v>Illinois,Williamson County</v>
      </c>
      <c r="C629" s="16" t="s">
        <v>26</v>
      </c>
      <c r="D629" s="12" t="s">
        <v>639</v>
      </c>
      <c r="E629" s="17" t="s">
        <v>2630</v>
      </c>
      <c r="F629" s="22">
        <v>6</v>
      </c>
      <c r="G629" s="23">
        <v>6</v>
      </c>
      <c r="H629" s="29">
        <v>7</v>
      </c>
      <c r="I629" s="17">
        <v>1</v>
      </c>
      <c r="J629" s="17">
        <v>1</v>
      </c>
      <c r="K629" s="28">
        <v>5</v>
      </c>
      <c r="L629" s="16">
        <f t="shared" si="22"/>
        <v>26</v>
      </c>
    </row>
    <row r="630" spans="1:12" x14ac:dyDescent="0.25">
      <c r="A630">
        <v>663</v>
      </c>
      <c r="B630" t="str">
        <f t="shared" si="23"/>
        <v>Illinois,Woodford County</v>
      </c>
      <c r="C630" s="16" t="s">
        <v>26</v>
      </c>
      <c r="D630" s="12" t="s">
        <v>641</v>
      </c>
      <c r="E630" s="17" t="s">
        <v>3084</v>
      </c>
      <c r="F630" s="34">
        <v>4</v>
      </c>
      <c r="G630" s="23">
        <v>6</v>
      </c>
      <c r="H630" s="36">
        <v>4</v>
      </c>
      <c r="I630" s="17">
        <v>1</v>
      </c>
      <c r="J630" s="17">
        <v>1</v>
      </c>
      <c r="K630" s="28">
        <v>5</v>
      </c>
      <c r="L630" s="16">
        <f t="shared" si="22"/>
        <v>21</v>
      </c>
    </row>
    <row r="631" spans="1:12" x14ac:dyDescent="0.25">
      <c r="A631">
        <v>664</v>
      </c>
      <c r="B631" t="str">
        <f t="shared" si="23"/>
        <v>Indiana,Adams County</v>
      </c>
      <c r="C631" s="16" t="s">
        <v>27</v>
      </c>
      <c r="D631" s="12" t="s">
        <v>327</v>
      </c>
      <c r="E631" s="17" t="s">
        <v>3323</v>
      </c>
      <c r="F631" s="34">
        <v>4</v>
      </c>
      <c r="G631" s="37">
        <v>5</v>
      </c>
      <c r="H631" s="53">
        <v>3</v>
      </c>
      <c r="I631" s="17">
        <v>1</v>
      </c>
      <c r="J631" s="17">
        <v>1</v>
      </c>
      <c r="K631" s="28">
        <v>5</v>
      </c>
      <c r="L631" s="16">
        <f t="shared" si="22"/>
        <v>19</v>
      </c>
    </row>
    <row r="632" spans="1:12" x14ac:dyDescent="0.25">
      <c r="A632">
        <v>665</v>
      </c>
      <c r="B632" t="str">
        <f t="shared" si="23"/>
        <v>Indiana,Allen County</v>
      </c>
      <c r="C632" s="16" t="s">
        <v>27</v>
      </c>
      <c r="D632" s="12" t="s">
        <v>642</v>
      </c>
      <c r="E632" s="17" t="s">
        <v>3484</v>
      </c>
      <c r="F632" s="34">
        <v>4</v>
      </c>
      <c r="G632" s="19">
        <v>4</v>
      </c>
      <c r="H632" s="53">
        <v>3</v>
      </c>
      <c r="I632" s="17">
        <v>1</v>
      </c>
      <c r="J632" s="17">
        <v>1</v>
      </c>
      <c r="K632" s="28">
        <v>5</v>
      </c>
      <c r="L632" s="16">
        <f t="shared" si="22"/>
        <v>18</v>
      </c>
    </row>
    <row r="633" spans="1:12" x14ac:dyDescent="0.25">
      <c r="A633">
        <v>666</v>
      </c>
      <c r="B633" t="str">
        <f t="shared" si="23"/>
        <v>Indiana,Bartholomew County</v>
      </c>
      <c r="C633" s="16" t="s">
        <v>27</v>
      </c>
      <c r="D633" s="12" t="s">
        <v>643</v>
      </c>
      <c r="E633" s="17" t="s">
        <v>3196</v>
      </c>
      <c r="F633" s="34">
        <v>4</v>
      </c>
      <c r="G633" s="37">
        <v>5</v>
      </c>
      <c r="H633" s="36">
        <v>4</v>
      </c>
      <c r="I633" s="17">
        <v>1</v>
      </c>
      <c r="J633" s="17">
        <v>1</v>
      </c>
      <c r="K633" s="28">
        <v>5</v>
      </c>
      <c r="L633" s="16">
        <f t="shared" si="22"/>
        <v>20</v>
      </c>
    </row>
    <row r="634" spans="1:12" x14ac:dyDescent="0.25">
      <c r="A634">
        <v>667</v>
      </c>
      <c r="B634" t="str">
        <f t="shared" si="23"/>
        <v>Indiana,Benton County</v>
      </c>
      <c r="C634" s="16" t="s">
        <v>27</v>
      </c>
      <c r="D634" s="12" t="s">
        <v>217</v>
      </c>
      <c r="E634" s="17" t="s">
        <v>3197</v>
      </c>
      <c r="F634" s="34">
        <v>4</v>
      </c>
      <c r="G634" s="23">
        <v>6</v>
      </c>
      <c r="H634" s="53">
        <v>3</v>
      </c>
      <c r="I634" s="17">
        <v>1</v>
      </c>
      <c r="J634" s="17">
        <v>1</v>
      </c>
      <c r="K634" s="28">
        <v>5</v>
      </c>
      <c r="L634" s="16">
        <f t="shared" si="22"/>
        <v>20</v>
      </c>
    </row>
    <row r="635" spans="1:12" x14ac:dyDescent="0.25">
      <c r="A635">
        <v>668</v>
      </c>
      <c r="B635" t="str">
        <f t="shared" si="23"/>
        <v>Indiana,Blackford County</v>
      </c>
      <c r="C635" s="16" t="s">
        <v>27</v>
      </c>
      <c r="D635" s="12" t="s">
        <v>644</v>
      </c>
      <c r="E635" s="17" t="s">
        <v>3485</v>
      </c>
      <c r="F635" s="34">
        <v>4</v>
      </c>
      <c r="G635" s="19">
        <v>4</v>
      </c>
      <c r="H635" s="53">
        <v>3</v>
      </c>
      <c r="I635" s="17">
        <v>1</v>
      </c>
      <c r="J635" s="17">
        <v>1</v>
      </c>
      <c r="K635" s="28">
        <v>5</v>
      </c>
      <c r="L635" s="16">
        <f t="shared" si="22"/>
        <v>18</v>
      </c>
    </row>
    <row r="636" spans="1:12" x14ac:dyDescent="0.25">
      <c r="A636">
        <v>669</v>
      </c>
      <c r="B636" t="str">
        <f t="shared" si="23"/>
        <v>Indiana,Boone County</v>
      </c>
      <c r="C636" s="16" t="s">
        <v>27</v>
      </c>
      <c r="D636" s="12" t="s">
        <v>218</v>
      </c>
      <c r="E636" s="17" t="s">
        <v>3324</v>
      </c>
      <c r="F636" s="34">
        <v>4</v>
      </c>
      <c r="G636" s="37">
        <v>5</v>
      </c>
      <c r="H636" s="53">
        <v>3</v>
      </c>
      <c r="I636" s="17">
        <v>1</v>
      </c>
      <c r="J636" s="17">
        <v>1</v>
      </c>
      <c r="K636" s="28">
        <v>5</v>
      </c>
      <c r="L636" s="16">
        <f t="shared" si="22"/>
        <v>19</v>
      </c>
    </row>
    <row r="637" spans="1:12" x14ac:dyDescent="0.25">
      <c r="A637">
        <v>671</v>
      </c>
      <c r="B637" t="str">
        <f t="shared" si="23"/>
        <v>Indiana,Carroll County</v>
      </c>
      <c r="C637" s="16" t="s">
        <v>27</v>
      </c>
      <c r="D637" s="12" t="s">
        <v>220</v>
      </c>
      <c r="E637" s="17" t="s">
        <v>3325</v>
      </c>
      <c r="F637" s="34">
        <v>4</v>
      </c>
      <c r="G637" s="37">
        <v>5</v>
      </c>
      <c r="H637" s="53">
        <v>3</v>
      </c>
      <c r="I637" s="17">
        <v>1</v>
      </c>
      <c r="J637" s="17">
        <v>1</v>
      </c>
      <c r="K637" s="28">
        <v>5</v>
      </c>
      <c r="L637" s="16">
        <f t="shared" si="22"/>
        <v>19</v>
      </c>
    </row>
    <row r="638" spans="1:12" x14ac:dyDescent="0.25">
      <c r="A638">
        <v>672</v>
      </c>
      <c r="B638" t="str">
        <f t="shared" si="23"/>
        <v>Indiana,Cass County</v>
      </c>
      <c r="C638" s="16" t="s">
        <v>27</v>
      </c>
      <c r="D638" s="12" t="s">
        <v>592</v>
      </c>
      <c r="E638" s="17" t="s">
        <v>3326</v>
      </c>
      <c r="F638" s="34">
        <v>4</v>
      </c>
      <c r="G638" s="37">
        <v>5</v>
      </c>
      <c r="H638" s="53">
        <v>3</v>
      </c>
      <c r="I638" s="17">
        <v>1</v>
      </c>
      <c r="J638" s="17">
        <v>1</v>
      </c>
      <c r="K638" s="28">
        <v>5</v>
      </c>
      <c r="L638" s="16">
        <f t="shared" si="22"/>
        <v>19</v>
      </c>
    </row>
    <row r="639" spans="1:12" x14ac:dyDescent="0.25">
      <c r="A639">
        <v>673</v>
      </c>
      <c r="B639" t="str">
        <f t="shared" si="23"/>
        <v>Indiana,Clark County</v>
      </c>
      <c r="C639" s="16" t="s">
        <v>27</v>
      </c>
      <c r="D639" s="12" t="s">
        <v>222</v>
      </c>
      <c r="E639" s="17" t="s">
        <v>2873</v>
      </c>
      <c r="F639" s="22">
        <v>6</v>
      </c>
      <c r="G639" s="39">
        <v>7</v>
      </c>
      <c r="H639" s="36">
        <v>4</v>
      </c>
      <c r="I639" s="17">
        <v>1</v>
      </c>
      <c r="J639" s="17">
        <v>1</v>
      </c>
      <c r="K639" s="28">
        <v>5</v>
      </c>
      <c r="L639" s="16">
        <f t="shared" si="22"/>
        <v>24</v>
      </c>
    </row>
    <row r="640" spans="1:12" x14ac:dyDescent="0.25">
      <c r="A640">
        <v>674</v>
      </c>
      <c r="B640" t="str">
        <f t="shared" si="23"/>
        <v>Indiana,Clay County</v>
      </c>
      <c r="C640" s="16" t="s">
        <v>27</v>
      </c>
      <c r="D640" s="12" t="s">
        <v>118</v>
      </c>
      <c r="E640" s="17" t="s">
        <v>3198</v>
      </c>
      <c r="F640" s="34">
        <v>4</v>
      </c>
      <c r="G640" s="37">
        <v>5</v>
      </c>
      <c r="H640" s="36">
        <v>4</v>
      </c>
      <c r="I640" s="17">
        <v>1</v>
      </c>
      <c r="J640" s="17">
        <v>1</v>
      </c>
      <c r="K640" s="28">
        <v>5</v>
      </c>
      <c r="L640" s="16">
        <f t="shared" si="22"/>
        <v>20</v>
      </c>
    </row>
    <row r="641" spans="1:12" x14ac:dyDescent="0.25">
      <c r="A641">
        <v>675</v>
      </c>
      <c r="B641" t="str">
        <f t="shared" si="23"/>
        <v>Indiana,Clinton County</v>
      </c>
      <c r="C641" s="16" t="s">
        <v>27</v>
      </c>
      <c r="D641" s="12" t="s">
        <v>595</v>
      </c>
      <c r="E641" s="17" t="s">
        <v>3327</v>
      </c>
      <c r="F641" s="34">
        <v>4</v>
      </c>
      <c r="G641" s="37">
        <v>5</v>
      </c>
      <c r="H641" s="53">
        <v>3</v>
      </c>
      <c r="I641" s="17">
        <v>1</v>
      </c>
      <c r="J641" s="17">
        <v>1</v>
      </c>
      <c r="K641" s="28">
        <v>5</v>
      </c>
      <c r="L641" s="16">
        <f t="shared" si="22"/>
        <v>19</v>
      </c>
    </row>
    <row r="642" spans="1:12" x14ac:dyDescent="0.25">
      <c r="A642">
        <v>677</v>
      </c>
      <c r="B642" t="str">
        <f t="shared" si="23"/>
        <v>Indiana,Daviess County</v>
      </c>
      <c r="C642" s="16" t="s">
        <v>27</v>
      </c>
      <c r="D642" s="12" t="s">
        <v>645</v>
      </c>
      <c r="E642" s="17" t="s">
        <v>2967</v>
      </c>
      <c r="F642" s="34">
        <v>4</v>
      </c>
      <c r="G642" s="23">
        <v>6</v>
      </c>
      <c r="H642" s="24">
        <v>5</v>
      </c>
      <c r="I642" s="17">
        <v>1</v>
      </c>
      <c r="J642" s="17">
        <v>1</v>
      </c>
      <c r="K642" s="28">
        <v>5</v>
      </c>
      <c r="L642" s="16">
        <f t="shared" ref="L642:L705" si="24">SUM(F642:K642)</f>
        <v>22</v>
      </c>
    </row>
    <row r="643" spans="1:12" x14ac:dyDescent="0.25">
      <c r="A643">
        <v>678</v>
      </c>
      <c r="B643" t="str">
        <f t="shared" ref="B643:B706" si="25">C643&amp;","&amp;D643</f>
        <v>Indiana,Dearborn County</v>
      </c>
      <c r="C643" s="16" t="s">
        <v>27</v>
      </c>
      <c r="D643" s="12" t="s">
        <v>646</v>
      </c>
      <c r="E643" s="17" t="s">
        <v>3199</v>
      </c>
      <c r="F643" s="34">
        <v>4</v>
      </c>
      <c r="G643" s="23">
        <v>6</v>
      </c>
      <c r="H643" s="53">
        <v>3</v>
      </c>
      <c r="I643" s="17">
        <v>1</v>
      </c>
      <c r="J643" s="17">
        <v>1</v>
      </c>
      <c r="K643" s="28">
        <v>5</v>
      </c>
      <c r="L643" s="16">
        <f t="shared" si="24"/>
        <v>20</v>
      </c>
    </row>
    <row r="644" spans="1:12" x14ac:dyDescent="0.25">
      <c r="A644">
        <v>679</v>
      </c>
      <c r="B644" t="str">
        <f t="shared" si="25"/>
        <v>Indiana,Decatur County</v>
      </c>
      <c r="C644" s="16" t="s">
        <v>27</v>
      </c>
      <c r="D644" s="12" t="s">
        <v>473</v>
      </c>
      <c r="E644" s="17" t="s">
        <v>3200</v>
      </c>
      <c r="F644" s="34">
        <v>4</v>
      </c>
      <c r="G644" s="23">
        <v>6</v>
      </c>
      <c r="H644" s="53">
        <v>3</v>
      </c>
      <c r="I644" s="17">
        <v>1</v>
      </c>
      <c r="J644" s="17">
        <v>1</v>
      </c>
      <c r="K644" s="28">
        <v>5</v>
      </c>
      <c r="L644" s="16">
        <f t="shared" si="24"/>
        <v>20</v>
      </c>
    </row>
    <row r="645" spans="1:12" x14ac:dyDescent="0.25">
      <c r="A645">
        <v>680</v>
      </c>
      <c r="B645" t="str">
        <f t="shared" si="25"/>
        <v>Indiana,DeKalb County</v>
      </c>
      <c r="C645" s="16" t="s">
        <v>27</v>
      </c>
      <c r="D645" s="12" t="s">
        <v>129</v>
      </c>
      <c r="E645" s="17" t="s">
        <v>3634</v>
      </c>
      <c r="F645" s="43">
        <v>3</v>
      </c>
      <c r="G645" s="19">
        <v>4</v>
      </c>
      <c r="H645" s="53">
        <v>3</v>
      </c>
      <c r="I645" s="17">
        <v>1</v>
      </c>
      <c r="J645" s="17">
        <v>1</v>
      </c>
      <c r="K645" s="28">
        <v>5</v>
      </c>
      <c r="L645" s="16">
        <f t="shared" si="24"/>
        <v>17</v>
      </c>
    </row>
    <row r="646" spans="1:12" x14ac:dyDescent="0.25">
      <c r="A646">
        <v>681</v>
      </c>
      <c r="B646" t="str">
        <f t="shared" si="25"/>
        <v>Indiana,Delaware County</v>
      </c>
      <c r="C646" s="16" t="s">
        <v>27</v>
      </c>
      <c r="D646" s="12" t="s">
        <v>647</v>
      </c>
      <c r="E646" s="17" t="s">
        <v>3486</v>
      </c>
      <c r="F646" s="34">
        <v>4</v>
      </c>
      <c r="G646" s="19">
        <v>4</v>
      </c>
      <c r="H646" s="53">
        <v>3</v>
      </c>
      <c r="I646" s="17">
        <v>1</v>
      </c>
      <c r="J646" s="17">
        <v>1</v>
      </c>
      <c r="K646" s="28">
        <v>5</v>
      </c>
      <c r="L646" s="16">
        <f t="shared" si="24"/>
        <v>18</v>
      </c>
    </row>
    <row r="647" spans="1:12" x14ac:dyDescent="0.25">
      <c r="A647">
        <v>682</v>
      </c>
      <c r="B647" t="str">
        <f t="shared" si="25"/>
        <v>Indiana,Dubois County</v>
      </c>
      <c r="C647" s="16" t="s">
        <v>27</v>
      </c>
      <c r="D647" s="12" t="s">
        <v>648</v>
      </c>
      <c r="E647" s="17" t="s">
        <v>2968</v>
      </c>
      <c r="F647" s="34">
        <v>4</v>
      </c>
      <c r="G647" s="23">
        <v>6</v>
      </c>
      <c r="H647" s="24">
        <v>5</v>
      </c>
      <c r="I647" s="17">
        <v>1</v>
      </c>
      <c r="J647" s="17">
        <v>1</v>
      </c>
      <c r="K647" s="28">
        <v>5</v>
      </c>
      <c r="L647" s="16">
        <f t="shared" si="24"/>
        <v>22</v>
      </c>
    </row>
    <row r="648" spans="1:12" x14ac:dyDescent="0.25">
      <c r="A648">
        <v>683</v>
      </c>
      <c r="B648" t="str">
        <f t="shared" si="25"/>
        <v>Indiana,Elkhart County</v>
      </c>
      <c r="C648" s="16" t="s">
        <v>27</v>
      </c>
      <c r="D648" s="12" t="s">
        <v>649</v>
      </c>
      <c r="E648" s="17" t="s">
        <v>3487</v>
      </c>
      <c r="F648" s="43">
        <v>3</v>
      </c>
      <c r="G648" s="37">
        <v>5</v>
      </c>
      <c r="H648" s="53">
        <v>3</v>
      </c>
      <c r="I648" s="17">
        <v>1</v>
      </c>
      <c r="J648" s="17">
        <v>1</v>
      </c>
      <c r="K648" s="28">
        <v>5</v>
      </c>
      <c r="L648" s="16">
        <f t="shared" si="24"/>
        <v>18</v>
      </c>
    </row>
    <row r="649" spans="1:12" x14ac:dyDescent="0.25">
      <c r="A649">
        <v>684</v>
      </c>
      <c r="B649" t="str">
        <f t="shared" si="25"/>
        <v>Indiana,Fayette County</v>
      </c>
      <c r="C649" s="16" t="s">
        <v>27</v>
      </c>
      <c r="D649" s="12" t="s">
        <v>133</v>
      </c>
      <c r="E649" s="17" t="s">
        <v>3201</v>
      </c>
      <c r="F649" s="34">
        <v>4</v>
      </c>
      <c r="G649" s="23">
        <v>6</v>
      </c>
      <c r="H649" s="53">
        <v>3</v>
      </c>
      <c r="I649" s="17">
        <v>1</v>
      </c>
      <c r="J649" s="17">
        <v>1</v>
      </c>
      <c r="K649" s="28">
        <v>5</v>
      </c>
      <c r="L649" s="16">
        <f t="shared" si="24"/>
        <v>20</v>
      </c>
    </row>
    <row r="650" spans="1:12" x14ac:dyDescent="0.25">
      <c r="A650">
        <v>685</v>
      </c>
      <c r="B650" t="str">
        <f t="shared" si="25"/>
        <v>Indiana,Floyd County</v>
      </c>
      <c r="C650" s="16" t="s">
        <v>27</v>
      </c>
      <c r="D650" s="12" t="s">
        <v>483</v>
      </c>
      <c r="E650" s="17" t="s">
        <v>2764</v>
      </c>
      <c r="F650" s="22">
        <v>6</v>
      </c>
      <c r="G650" s="51">
        <v>9</v>
      </c>
      <c r="H650" s="36">
        <v>4</v>
      </c>
      <c r="I650" s="17">
        <v>1</v>
      </c>
      <c r="J650" s="17">
        <v>1</v>
      </c>
      <c r="K650" s="28">
        <v>5</v>
      </c>
      <c r="L650" s="16">
        <f t="shared" si="24"/>
        <v>26</v>
      </c>
    </row>
    <row r="651" spans="1:12" x14ac:dyDescent="0.25">
      <c r="A651">
        <v>686</v>
      </c>
      <c r="B651" t="str">
        <f t="shared" si="25"/>
        <v>Indiana,Fountain County</v>
      </c>
      <c r="C651" s="16" t="s">
        <v>27</v>
      </c>
      <c r="D651" s="12" t="s">
        <v>650</v>
      </c>
      <c r="E651" s="17" t="s">
        <v>2969</v>
      </c>
      <c r="F651" s="34">
        <v>4</v>
      </c>
      <c r="G651" s="39">
        <v>7</v>
      </c>
      <c r="H651" s="36">
        <v>4</v>
      </c>
      <c r="I651" s="17">
        <v>1</v>
      </c>
      <c r="J651" s="17">
        <v>1</v>
      </c>
      <c r="K651" s="28">
        <v>5</v>
      </c>
      <c r="L651" s="16">
        <f t="shared" si="24"/>
        <v>22</v>
      </c>
    </row>
    <row r="652" spans="1:12" x14ac:dyDescent="0.25">
      <c r="A652">
        <v>687</v>
      </c>
      <c r="B652" t="str">
        <f t="shared" si="25"/>
        <v>Indiana,Franklin County</v>
      </c>
      <c r="C652" s="16" t="s">
        <v>27</v>
      </c>
      <c r="D652" s="12" t="s">
        <v>134</v>
      </c>
      <c r="E652" s="17" t="s">
        <v>3328</v>
      </c>
      <c r="F652" s="34">
        <v>4</v>
      </c>
      <c r="G652" s="37">
        <v>5</v>
      </c>
      <c r="H652" s="53">
        <v>3</v>
      </c>
      <c r="I652" s="17">
        <v>1</v>
      </c>
      <c r="J652" s="17">
        <v>1</v>
      </c>
      <c r="K652" s="28">
        <v>5</v>
      </c>
      <c r="L652" s="16">
        <f t="shared" si="24"/>
        <v>19</v>
      </c>
    </row>
    <row r="653" spans="1:12" x14ac:dyDescent="0.25">
      <c r="A653">
        <v>688</v>
      </c>
      <c r="B653" t="str">
        <f t="shared" si="25"/>
        <v>Indiana,Fulton County</v>
      </c>
      <c r="C653" s="16" t="s">
        <v>27</v>
      </c>
      <c r="D653" s="12" t="s">
        <v>233</v>
      </c>
      <c r="E653" s="17" t="s">
        <v>3488</v>
      </c>
      <c r="F653" s="43">
        <v>3</v>
      </c>
      <c r="G653" s="37">
        <v>5</v>
      </c>
      <c r="H653" s="53">
        <v>3</v>
      </c>
      <c r="I653" s="17">
        <v>1</v>
      </c>
      <c r="J653" s="17">
        <v>1</v>
      </c>
      <c r="K653" s="28">
        <v>5</v>
      </c>
      <c r="L653" s="16">
        <f t="shared" si="24"/>
        <v>18</v>
      </c>
    </row>
    <row r="654" spans="1:12" x14ac:dyDescent="0.25">
      <c r="A654">
        <v>689</v>
      </c>
      <c r="B654" t="str">
        <f t="shared" si="25"/>
        <v>Indiana,Gibson County</v>
      </c>
      <c r="C654" s="16" t="s">
        <v>27</v>
      </c>
      <c r="D654" s="12" t="s">
        <v>651</v>
      </c>
      <c r="E654" s="17" t="s">
        <v>2765</v>
      </c>
      <c r="F654" s="22">
        <v>6</v>
      </c>
      <c r="G654" s="39">
        <v>7</v>
      </c>
      <c r="H654" s="24">
        <v>5</v>
      </c>
      <c r="I654" s="17">
        <v>1</v>
      </c>
      <c r="J654" s="17">
        <v>1</v>
      </c>
      <c r="K654" s="28">
        <v>5</v>
      </c>
      <c r="L654" s="16">
        <f t="shared" si="24"/>
        <v>25</v>
      </c>
    </row>
    <row r="655" spans="1:12" x14ac:dyDescent="0.25">
      <c r="A655">
        <v>690</v>
      </c>
      <c r="B655" t="str">
        <f t="shared" si="25"/>
        <v>Indiana,Grant County</v>
      </c>
      <c r="C655" s="16" t="s">
        <v>27</v>
      </c>
      <c r="D655" s="12" t="s">
        <v>235</v>
      </c>
      <c r="E655" s="17" t="s">
        <v>3329</v>
      </c>
      <c r="F655" s="34">
        <v>4</v>
      </c>
      <c r="G655" s="37">
        <v>5</v>
      </c>
      <c r="H655" s="53">
        <v>3</v>
      </c>
      <c r="I655" s="17">
        <v>1</v>
      </c>
      <c r="J655" s="17">
        <v>1</v>
      </c>
      <c r="K655" s="28">
        <v>5</v>
      </c>
      <c r="L655" s="16">
        <f t="shared" si="24"/>
        <v>19</v>
      </c>
    </row>
    <row r="656" spans="1:12" x14ac:dyDescent="0.25">
      <c r="A656">
        <v>692</v>
      </c>
      <c r="B656" t="str">
        <f t="shared" si="25"/>
        <v>Indiana,Hamilton County</v>
      </c>
      <c r="C656" s="16" t="s">
        <v>27</v>
      </c>
      <c r="D656" s="12" t="s">
        <v>410</v>
      </c>
      <c r="E656" s="17" t="s">
        <v>3330</v>
      </c>
      <c r="F656" s="34">
        <v>4</v>
      </c>
      <c r="G656" s="37">
        <v>5</v>
      </c>
      <c r="H656" s="53">
        <v>3</v>
      </c>
      <c r="I656" s="17">
        <v>1</v>
      </c>
      <c r="J656" s="17">
        <v>1</v>
      </c>
      <c r="K656" s="28">
        <v>5</v>
      </c>
      <c r="L656" s="16">
        <f t="shared" si="24"/>
        <v>19</v>
      </c>
    </row>
    <row r="657" spans="1:12" x14ac:dyDescent="0.25">
      <c r="A657">
        <v>693</v>
      </c>
      <c r="B657" t="str">
        <f t="shared" si="25"/>
        <v>Indiana,Hancock County</v>
      </c>
      <c r="C657" s="16" t="s">
        <v>27</v>
      </c>
      <c r="D657" s="12" t="s">
        <v>493</v>
      </c>
      <c r="E657" s="17" t="s">
        <v>3331</v>
      </c>
      <c r="F657" s="34">
        <v>4</v>
      </c>
      <c r="G657" s="37">
        <v>5</v>
      </c>
      <c r="H657" s="53">
        <v>3</v>
      </c>
      <c r="I657" s="17">
        <v>1</v>
      </c>
      <c r="J657" s="17">
        <v>1</v>
      </c>
      <c r="K657" s="28">
        <v>5</v>
      </c>
      <c r="L657" s="16">
        <f t="shared" si="24"/>
        <v>19</v>
      </c>
    </row>
    <row r="658" spans="1:12" x14ac:dyDescent="0.25">
      <c r="A658">
        <v>694</v>
      </c>
      <c r="B658" t="str">
        <f t="shared" si="25"/>
        <v>Indiana,Harrison County</v>
      </c>
      <c r="C658" s="16" t="s">
        <v>27</v>
      </c>
      <c r="D658" s="12" t="s">
        <v>652</v>
      </c>
      <c r="E658" s="17" t="s">
        <v>2631</v>
      </c>
      <c r="F658" s="22">
        <v>6</v>
      </c>
      <c r="G658" s="51">
        <v>9</v>
      </c>
      <c r="H658" s="24">
        <v>5</v>
      </c>
      <c r="I658" s="17">
        <v>1</v>
      </c>
      <c r="J658" s="17">
        <v>1</v>
      </c>
      <c r="K658" s="28">
        <v>5</v>
      </c>
      <c r="L658" s="16">
        <f t="shared" si="24"/>
        <v>27</v>
      </c>
    </row>
    <row r="659" spans="1:12" x14ac:dyDescent="0.25">
      <c r="A659">
        <v>695</v>
      </c>
      <c r="B659" t="str">
        <f t="shared" si="25"/>
        <v>Indiana,Hendricks County</v>
      </c>
      <c r="C659" s="16" t="s">
        <v>27</v>
      </c>
      <c r="D659" s="12" t="s">
        <v>653</v>
      </c>
      <c r="E659" s="17" t="s">
        <v>3202</v>
      </c>
      <c r="F659" s="34">
        <v>4</v>
      </c>
      <c r="G659" s="23">
        <v>6</v>
      </c>
      <c r="H659" s="53">
        <v>3</v>
      </c>
      <c r="I659" s="17">
        <v>1</v>
      </c>
      <c r="J659" s="17">
        <v>1</v>
      </c>
      <c r="K659" s="28">
        <v>5</v>
      </c>
      <c r="L659" s="16">
        <f t="shared" si="24"/>
        <v>20</v>
      </c>
    </row>
    <row r="660" spans="1:12" x14ac:dyDescent="0.25">
      <c r="A660">
        <v>696</v>
      </c>
      <c r="B660" t="str">
        <f t="shared" si="25"/>
        <v>Indiana,Henry County</v>
      </c>
      <c r="C660" s="16" t="s">
        <v>27</v>
      </c>
      <c r="D660" s="12" t="s">
        <v>138</v>
      </c>
      <c r="E660" s="17" t="s">
        <v>3735</v>
      </c>
      <c r="F660" s="43">
        <v>3</v>
      </c>
      <c r="G660" s="27">
        <v>2</v>
      </c>
      <c r="H660" s="53">
        <v>3</v>
      </c>
      <c r="I660" s="17">
        <v>1</v>
      </c>
      <c r="J660" s="17">
        <v>1</v>
      </c>
      <c r="K660" s="28">
        <v>5</v>
      </c>
      <c r="L660" s="16">
        <f t="shared" si="24"/>
        <v>15</v>
      </c>
    </row>
    <row r="661" spans="1:12" x14ac:dyDescent="0.25">
      <c r="A661">
        <v>697</v>
      </c>
      <c r="B661" t="str">
        <f t="shared" si="25"/>
        <v>Indiana,Howard County</v>
      </c>
      <c r="C661" s="16" t="s">
        <v>27</v>
      </c>
      <c r="D661" s="12" t="s">
        <v>238</v>
      </c>
      <c r="E661" s="17" t="s">
        <v>3332</v>
      </c>
      <c r="F661" s="34">
        <v>4</v>
      </c>
      <c r="G661" s="37">
        <v>5</v>
      </c>
      <c r="H661" s="53">
        <v>3</v>
      </c>
      <c r="I661" s="17">
        <v>1</v>
      </c>
      <c r="J661" s="17">
        <v>1</v>
      </c>
      <c r="K661" s="28">
        <v>5</v>
      </c>
      <c r="L661" s="16">
        <f t="shared" si="24"/>
        <v>19</v>
      </c>
    </row>
    <row r="662" spans="1:12" x14ac:dyDescent="0.25">
      <c r="A662">
        <v>698</v>
      </c>
      <c r="B662" t="str">
        <f t="shared" si="25"/>
        <v>Indiana,Huntington County</v>
      </c>
      <c r="C662" s="16" t="s">
        <v>27</v>
      </c>
      <c r="D662" s="12" t="s">
        <v>654</v>
      </c>
      <c r="E662" s="17" t="s">
        <v>3333</v>
      </c>
      <c r="F662" s="34">
        <v>4</v>
      </c>
      <c r="G662" s="37">
        <v>5</v>
      </c>
      <c r="H662" s="53">
        <v>3</v>
      </c>
      <c r="I662" s="17">
        <v>1</v>
      </c>
      <c r="J662" s="17">
        <v>1</v>
      </c>
      <c r="K662" s="28">
        <v>5</v>
      </c>
      <c r="L662" s="16">
        <f t="shared" si="24"/>
        <v>19</v>
      </c>
    </row>
    <row r="663" spans="1:12" x14ac:dyDescent="0.25">
      <c r="A663">
        <v>699</v>
      </c>
      <c r="B663" t="str">
        <f t="shared" si="25"/>
        <v>Indiana,Jackson County</v>
      </c>
      <c r="C663" s="16" t="s">
        <v>27</v>
      </c>
      <c r="D663" s="12" t="s">
        <v>140</v>
      </c>
      <c r="E663" s="17" t="s">
        <v>3203</v>
      </c>
      <c r="F663" s="34">
        <v>4</v>
      </c>
      <c r="G663" s="37">
        <v>5</v>
      </c>
      <c r="H663" s="36">
        <v>4</v>
      </c>
      <c r="I663" s="17">
        <v>1</v>
      </c>
      <c r="J663" s="17">
        <v>1</v>
      </c>
      <c r="K663" s="28">
        <v>5</v>
      </c>
      <c r="L663" s="16">
        <f t="shared" si="24"/>
        <v>20</v>
      </c>
    </row>
    <row r="664" spans="1:12" x14ac:dyDescent="0.25">
      <c r="A664">
        <v>700</v>
      </c>
      <c r="B664" t="str">
        <f t="shared" si="25"/>
        <v>Indiana,Jasper County</v>
      </c>
      <c r="C664" s="16" t="s">
        <v>27</v>
      </c>
      <c r="D664" s="12" t="s">
        <v>499</v>
      </c>
      <c r="E664" s="17" t="s">
        <v>3085</v>
      </c>
      <c r="F664" s="34">
        <v>4</v>
      </c>
      <c r="G664" s="39">
        <v>7</v>
      </c>
      <c r="H664" s="53">
        <v>3</v>
      </c>
      <c r="I664" s="17">
        <v>1</v>
      </c>
      <c r="J664" s="17">
        <v>1</v>
      </c>
      <c r="K664" s="28">
        <v>5</v>
      </c>
      <c r="L664" s="16">
        <f t="shared" si="24"/>
        <v>21</v>
      </c>
    </row>
    <row r="665" spans="1:12" x14ac:dyDescent="0.25">
      <c r="A665">
        <v>701</v>
      </c>
      <c r="B665" t="str">
        <f t="shared" si="25"/>
        <v>Indiana,Jay County</v>
      </c>
      <c r="C665" s="16" t="s">
        <v>27</v>
      </c>
      <c r="D665" s="12" t="s">
        <v>655</v>
      </c>
      <c r="E665" s="17" t="s">
        <v>3489</v>
      </c>
      <c r="F665" s="34">
        <v>4</v>
      </c>
      <c r="G665" s="19">
        <v>4</v>
      </c>
      <c r="H665" s="53">
        <v>3</v>
      </c>
      <c r="I665" s="17">
        <v>1</v>
      </c>
      <c r="J665" s="17">
        <v>1</v>
      </c>
      <c r="K665" s="28">
        <v>5</v>
      </c>
      <c r="L665" s="16">
        <f t="shared" si="24"/>
        <v>18</v>
      </c>
    </row>
    <row r="666" spans="1:12" x14ac:dyDescent="0.25">
      <c r="A666">
        <v>702</v>
      </c>
      <c r="B666" t="str">
        <f t="shared" si="25"/>
        <v>Indiana,Jefferson County</v>
      </c>
      <c r="C666" s="16" t="s">
        <v>27</v>
      </c>
      <c r="D666" s="12" t="s">
        <v>141</v>
      </c>
      <c r="E666" s="17" t="s">
        <v>2970</v>
      </c>
      <c r="F666" s="22">
        <v>6</v>
      </c>
      <c r="G666" s="39">
        <v>7</v>
      </c>
      <c r="H666" s="53">
        <v>3</v>
      </c>
      <c r="I666" s="17">
        <v>1</v>
      </c>
      <c r="J666" s="17">
        <v>1</v>
      </c>
      <c r="K666" s="28">
        <v>5</v>
      </c>
      <c r="L666" s="16">
        <f t="shared" si="24"/>
        <v>23</v>
      </c>
    </row>
    <row r="667" spans="1:12" x14ac:dyDescent="0.25">
      <c r="A667">
        <v>703</v>
      </c>
      <c r="B667" t="str">
        <f t="shared" si="25"/>
        <v>Indiana,Jennings County</v>
      </c>
      <c r="C667" s="16" t="s">
        <v>27</v>
      </c>
      <c r="D667" s="12" t="s">
        <v>656</v>
      </c>
      <c r="E667" s="17" t="s">
        <v>3334</v>
      </c>
      <c r="F667" s="34">
        <v>4</v>
      </c>
      <c r="G667" s="37">
        <v>5</v>
      </c>
      <c r="H667" s="53">
        <v>3</v>
      </c>
      <c r="I667" s="17">
        <v>1</v>
      </c>
      <c r="J667" s="17">
        <v>1</v>
      </c>
      <c r="K667" s="28">
        <v>5</v>
      </c>
      <c r="L667" s="16">
        <f t="shared" si="24"/>
        <v>19</v>
      </c>
    </row>
    <row r="668" spans="1:12" x14ac:dyDescent="0.25">
      <c r="A668">
        <v>704</v>
      </c>
      <c r="B668" t="str">
        <f t="shared" si="25"/>
        <v>Indiana,Johnson County</v>
      </c>
      <c r="C668" s="16" t="s">
        <v>27</v>
      </c>
      <c r="D668" s="12" t="s">
        <v>241</v>
      </c>
      <c r="E668" s="17" t="s">
        <v>3335</v>
      </c>
      <c r="F668" s="34">
        <v>4</v>
      </c>
      <c r="G668" s="37">
        <v>5</v>
      </c>
      <c r="H668" s="53">
        <v>3</v>
      </c>
      <c r="I668" s="17">
        <v>1</v>
      </c>
      <c r="J668" s="17">
        <v>1</v>
      </c>
      <c r="K668" s="28">
        <v>5</v>
      </c>
      <c r="L668" s="16">
        <f t="shared" si="24"/>
        <v>19</v>
      </c>
    </row>
    <row r="669" spans="1:12" x14ac:dyDescent="0.25">
      <c r="A669">
        <v>705</v>
      </c>
      <c r="B669" t="str">
        <f t="shared" si="25"/>
        <v>Indiana,Knox County</v>
      </c>
      <c r="C669" s="16" t="s">
        <v>27</v>
      </c>
      <c r="D669" s="12" t="s">
        <v>613</v>
      </c>
      <c r="E669" s="17" t="s">
        <v>2766</v>
      </c>
      <c r="F669" s="22">
        <v>6</v>
      </c>
      <c r="G669" s="39">
        <v>7</v>
      </c>
      <c r="H669" s="24">
        <v>5</v>
      </c>
      <c r="I669" s="17">
        <v>1</v>
      </c>
      <c r="J669" s="17">
        <v>1</v>
      </c>
      <c r="K669" s="28">
        <v>5</v>
      </c>
      <c r="L669" s="16">
        <f t="shared" si="24"/>
        <v>25</v>
      </c>
    </row>
    <row r="670" spans="1:12" x14ac:dyDescent="0.25">
      <c r="A670">
        <v>706</v>
      </c>
      <c r="B670" t="str">
        <f t="shared" si="25"/>
        <v>Indiana,Kosciusko County</v>
      </c>
      <c r="C670" s="16" t="s">
        <v>27</v>
      </c>
      <c r="D670" s="12" t="s">
        <v>657</v>
      </c>
      <c r="E670" s="17" t="s">
        <v>3635</v>
      </c>
      <c r="F670" s="43">
        <v>3</v>
      </c>
      <c r="G670" s="19">
        <v>4</v>
      </c>
      <c r="H670" s="53">
        <v>3</v>
      </c>
      <c r="I670" s="17">
        <v>1</v>
      </c>
      <c r="J670" s="17">
        <v>1</v>
      </c>
      <c r="K670" s="28">
        <v>5</v>
      </c>
      <c r="L670" s="16">
        <f t="shared" si="24"/>
        <v>17</v>
      </c>
    </row>
    <row r="671" spans="1:12" x14ac:dyDescent="0.25">
      <c r="A671">
        <v>707</v>
      </c>
      <c r="B671" t="str">
        <f t="shared" si="25"/>
        <v>Indiana,LaGrange County</v>
      </c>
      <c r="C671" s="16" t="s">
        <v>27</v>
      </c>
      <c r="D671" s="12" t="s">
        <v>658</v>
      </c>
      <c r="E671" s="17" t="s">
        <v>3490</v>
      </c>
      <c r="F671" s="34">
        <v>4</v>
      </c>
      <c r="G671" s="19">
        <v>4</v>
      </c>
      <c r="H671" s="53">
        <v>3</v>
      </c>
      <c r="I671" s="17">
        <v>1</v>
      </c>
      <c r="J671" s="17">
        <v>1</v>
      </c>
      <c r="K671" s="28">
        <v>5</v>
      </c>
      <c r="L671" s="16">
        <f t="shared" si="24"/>
        <v>18</v>
      </c>
    </row>
    <row r="672" spans="1:12" x14ac:dyDescent="0.25">
      <c r="A672">
        <v>708</v>
      </c>
      <c r="B672" t="str">
        <f t="shared" si="25"/>
        <v>Indiana,Lake County</v>
      </c>
      <c r="C672" s="16" t="s">
        <v>27</v>
      </c>
      <c r="D672" s="12" t="s">
        <v>287</v>
      </c>
      <c r="E672" s="17" t="s">
        <v>3204</v>
      </c>
      <c r="F672" s="34">
        <v>4</v>
      </c>
      <c r="G672" s="23">
        <v>6</v>
      </c>
      <c r="H672" s="53">
        <v>3</v>
      </c>
      <c r="I672" s="17">
        <v>1</v>
      </c>
      <c r="J672" s="17">
        <v>1</v>
      </c>
      <c r="K672" s="28">
        <v>5</v>
      </c>
      <c r="L672" s="16">
        <f t="shared" si="24"/>
        <v>20</v>
      </c>
    </row>
    <row r="673" spans="1:12" x14ac:dyDescent="0.25">
      <c r="A673">
        <v>709</v>
      </c>
      <c r="B673" t="str">
        <f t="shared" si="25"/>
        <v>Indiana,LaPorte County</v>
      </c>
      <c r="C673" s="16" t="s">
        <v>27</v>
      </c>
      <c r="D673" s="12" t="s">
        <v>659</v>
      </c>
      <c r="E673" s="17" t="s">
        <v>3336</v>
      </c>
      <c r="F673" s="43">
        <v>3</v>
      </c>
      <c r="G673" s="23">
        <v>6</v>
      </c>
      <c r="H673" s="53">
        <v>3</v>
      </c>
      <c r="I673" s="17">
        <v>1</v>
      </c>
      <c r="J673" s="17">
        <v>1</v>
      </c>
      <c r="K673" s="28">
        <v>5</v>
      </c>
      <c r="L673" s="16">
        <f t="shared" si="24"/>
        <v>19</v>
      </c>
    </row>
    <row r="674" spans="1:12" x14ac:dyDescent="0.25">
      <c r="A674">
        <v>710</v>
      </c>
      <c r="B674" t="str">
        <f t="shared" si="25"/>
        <v>Indiana,Lawrence County</v>
      </c>
      <c r="C674" s="16" t="s">
        <v>27</v>
      </c>
      <c r="D674" s="12" t="s">
        <v>144</v>
      </c>
      <c r="E674" s="17" t="s">
        <v>3205</v>
      </c>
      <c r="F674" s="34">
        <v>4</v>
      </c>
      <c r="G674" s="37">
        <v>5</v>
      </c>
      <c r="H674" s="36">
        <v>4</v>
      </c>
      <c r="I674" s="17">
        <v>1</v>
      </c>
      <c r="J674" s="17">
        <v>1</v>
      </c>
      <c r="K674" s="28">
        <v>5</v>
      </c>
      <c r="L674" s="16">
        <f t="shared" si="24"/>
        <v>20</v>
      </c>
    </row>
    <row r="675" spans="1:12" x14ac:dyDescent="0.25">
      <c r="A675">
        <v>711</v>
      </c>
      <c r="B675" t="str">
        <f t="shared" si="25"/>
        <v>Indiana,Madison County</v>
      </c>
      <c r="C675" s="16" t="s">
        <v>27</v>
      </c>
      <c r="D675" s="12" t="s">
        <v>149</v>
      </c>
      <c r="E675" s="17" t="s">
        <v>3337</v>
      </c>
      <c r="F675" s="34">
        <v>4</v>
      </c>
      <c r="G675" s="37">
        <v>5</v>
      </c>
      <c r="H675" s="53">
        <v>3</v>
      </c>
      <c r="I675" s="17">
        <v>1</v>
      </c>
      <c r="J675" s="17">
        <v>1</v>
      </c>
      <c r="K675" s="28">
        <v>5</v>
      </c>
      <c r="L675" s="16">
        <f t="shared" si="24"/>
        <v>19</v>
      </c>
    </row>
    <row r="676" spans="1:12" x14ac:dyDescent="0.25">
      <c r="A676">
        <v>712</v>
      </c>
      <c r="B676" t="str">
        <f t="shared" si="25"/>
        <v>Indiana,Marion County</v>
      </c>
      <c r="C676" s="16" t="s">
        <v>27</v>
      </c>
      <c r="D676" s="12" t="s">
        <v>151</v>
      </c>
      <c r="E676" s="17" t="s">
        <v>3338</v>
      </c>
      <c r="F676" s="34">
        <v>4</v>
      </c>
      <c r="G676" s="37">
        <v>5</v>
      </c>
      <c r="H676" s="53">
        <v>3</v>
      </c>
      <c r="I676" s="17">
        <v>1</v>
      </c>
      <c r="J676" s="17">
        <v>1</v>
      </c>
      <c r="K676" s="28">
        <v>5</v>
      </c>
      <c r="L676" s="16">
        <f t="shared" si="24"/>
        <v>19</v>
      </c>
    </row>
    <row r="677" spans="1:12" x14ac:dyDescent="0.25">
      <c r="A677">
        <v>713</v>
      </c>
      <c r="B677" t="str">
        <f t="shared" si="25"/>
        <v>Indiana,Marshall County</v>
      </c>
      <c r="C677" s="16" t="s">
        <v>27</v>
      </c>
      <c r="D677" s="12" t="s">
        <v>152</v>
      </c>
      <c r="E677" s="17" t="s">
        <v>3491</v>
      </c>
      <c r="F677" s="43">
        <v>3</v>
      </c>
      <c r="G677" s="37">
        <v>5</v>
      </c>
      <c r="H677" s="53">
        <v>3</v>
      </c>
      <c r="I677" s="17">
        <v>1</v>
      </c>
      <c r="J677" s="17">
        <v>1</v>
      </c>
      <c r="K677" s="28">
        <v>5</v>
      </c>
      <c r="L677" s="16">
        <f t="shared" si="24"/>
        <v>18</v>
      </c>
    </row>
    <row r="678" spans="1:12" x14ac:dyDescent="0.25">
      <c r="A678">
        <v>714</v>
      </c>
      <c r="B678" t="str">
        <f t="shared" si="25"/>
        <v>Indiana,Martin County</v>
      </c>
      <c r="C678" s="16" t="s">
        <v>27</v>
      </c>
      <c r="D678" s="12" t="s">
        <v>422</v>
      </c>
      <c r="E678" s="17" t="s">
        <v>2971</v>
      </c>
      <c r="F678" s="34">
        <v>4</v>
      </c>
      <c r="G678" s="23">
        <v>6</v>
      </c>
      <c r="H678" s="24">
        <v>5</v>
      </c>
      <c r="I678" s="17">
        <v>1</v>
      </c>
      <c r="J678" s="17">
        <v>1</v>
      </c>
      <c r="K678" s="28">
        <v>5</v>
      </c>
      <c r="L678" s="16">
        <f t="shared" si="24"/>
        <v>22</v>
      </c>
    </row>
    <row r="679" spans="1:12" x14ac:dyDescent="0.25">
      <c r="A679">
        <v>715</v>
      </c>
      <c r="B679" t="str">
        <f t="shared" si="25"/>
        <v>Indiana,Miami County</v>
      </c>
      <c r="C679" s="16" t="s">
        <v>27</v>
      </c>
      <c r="D679" s="12" t="s">
        <v>660</v>
      </c>
      <c r="E679" s="17" t="s">
        <v>3339</v>
      </c>
      <c r="F679" s="34">
        <v>4</v>
      </c>
      <c r="G679" s="37">
        <v>5</v>
      </c>
      <c r="H679" s="53">
        <v>3</v>
      </c>
      <c r="I679" s="17">
        <v>1</v>
      </c>
      <c r="J679" s="17">
        <v>1</v>
      </c>
      <c r="K679" s="28">
        <v>5</v>
      </c>
      <c r="L679" s="16">
        <f t="shared" si="24"/>
        <v>19</v>
      </c>
    </row>
    <row r="680" spans="1:12" x14ac:dyDescent="0.25">
      <c r="A680">
        <v>716</v>
      </c>
      <c r="B680" t="str">
        <f t="shared" si="25"/>
        <v>Indiana,Monroe County</v>
      </c>
      <c r="C680" s="16" t="s">
        <v>27</v>
      </c>
      <c r="D680" s="12" t="s">
        <v>154</v>
      </c>
      <c r="E680" s="17" t="s">
        <v>3086</v>
      </c>
      <c r="F680" s="34">
        <v>4</v>
      </c>
      <c r="G680" s="39">
        <v>7</v>
      </c>
      <c r="H680" s="53">
        <v>3</v>
      </c>
      <c r="I680" s="17">
        <v>1</v>
      </c>
      <c r="J680" s="17">
        <v>1</v>
      </c>
      <c r="K680" s="28">
        <v>5</v>
      </c>
      <c r="L680" s="16">
        <f t="shared" si="24"/>
        <v>21</v>
      </c>
    </row>
    <row r="681" spans="1:12" x14ac:dyDescent="0.25">
      <c r="A681">
        <v>717</v>
      </c>
      <c r="B681" t="str">
        <f t="shared" si="25"/>
        <v>Indiana,Montgomery County</v>
      </c>
      <c r="C681" s="16" t="s">
        <v>27</v>
      </c>
      <c r="D681" s="12" t="s">
        <v>155</v>
      </c>
      <c r="E681" s="17" t="s">
        <v>3206</v>
      </c>
      <c r="F681" s="34">
        <v>4</v>
      </c>
      <c r="G681" s="23">
        <v>6</v>
      </c>
      <c r="H681" s="53">
        <v>3</v>
      </c>
      <c r="I681" s="17">
        <v>1</v>
      </c>
      <c r="J681" s="17">
        <v>1</v>
      </c>
      <c r="K681" s="28">
        <v>5</v>
      </c>
      <c r="L681" s="16">
        <f t="shared" si="24"/>
        <v>20</v>
      </c>
    </row>
    <row r="682" spans="1:12" x14ac:dyDescent="0.25">
      <c r="A682">
        <v>718</v>
      </c>
      <c r="B682" t="str">
        <f t="shared" si="25"/>
        <v>Indiana,Morgan County</v>
      </c>
      <c r="C682" s="16" t="s">
        <v>27</v>
      </c>
      <c r="D682" s="12" t="s">
        <v>156</v>
      </c>
      <c r="E682" s="17" t="s">
        <v>3207</v>
      </c>
      <c r="F682" s="34">
        <v>4</v>
      </c>
      <c r="G682" s="37">
        <v>5</v>
      </c>
      <c r="H682" s="36">
        <v>4</v>
      </c>
      <c r="I682" s="17">
        <v>1</v>
      </c>
      <c r="J682" s="17">
        <v>1</v>
      </c>
      <c r="K682" s="28">
        <v>5</v>
      </c>
      <c r="L682" s="16">
        <f t="shared" si="24"/>
        <v>20</v>
      </c>
    </row>
    <row r="683" spans="1:12" x14ac:dyDescent="0.25">
      <c r="A683">
        <v>719</v>
      </c>
      <c r="B683" t="str">
        <f t="shared" si="25"/>
        <v>Indiana,Newton County</v>
      </c>
      <c r="C683" s="16" t="s">
        <v>27</v>
      </c>
      <c r="D683" s="12" t="s">
        <v>250</v>
      </c>
      <c r="E683" s="17" t="s">
        <v>3208</v>
      </c>
      <c r="F683" s="34">
        <v>4</v>
      </c>
      <c r="G683" s="23">
        <v>6</v>
      </c>
      <c r="H683" s="53">
        <v>3</v>
      </c>
      <c r="I683" s="17">
        <v>1</v>
      </c>
      <c r="J683" s="17">
        <v>1</v>
      </c>
      <c r="K683" s="28">
        <v>5</v>
      </c>
      <c r="L683" s="16">
        <f t="shared" si="24"/>
        <v>20</v>
      </c>
    </row>
    <row r="684" spans="1:12" x14ac:dyDescent="0.25">
      <c r="A684">
        <v>720</v>
      </c>
      <c r="B684" t="str">
        <f t="shared" si="25"/>
        <v>Indiana,Noble County</v>
      </c>
      <c r="C684" s="16" t="s">
        <v>27</v>
      </c>
      <c r="D684" s="12" t="s">
        <v>661</v>
      </c>
      <c r="E684" s="17" t="s">
        <v>3636</v>
      </c>
      <c r="F684" s="43">
        <v>3</v>
      </c>
      <c r="G684" s="19">
        <v>4</v>
      </c>
      <c r="H684" s="53">
        <v>3</v>
      </c>
      <c r="I684" s="17">
        <v>1</v>
      </c>
      <c r="J684" s="17">
        <v>1</v>
      </c>
      <c r="K684" s="28">
        <v>5</v>
      </c>
      <c r="L684" s="16">
        <f t="shared" si="24"/>
        <v>17</v>
      </c>
    </row>
    <row r="685" spans="1:12" x14ac:dyDescent="0.25">
      <c r="A685">
        <v>722</v>
      </c>
      <c r="B685" t="str">
        <f t="shared" si="25"/>
        <v>Indiana,Orange County</v>
      </c>
      <c r="C685" s="16" t="s">
        <v>27</v>
      </c>
      <c r="D685" s="12" t="s">
        <v>299</v>
      </c>
      <c r="E685" s="17" t="s">
        <v>3087</v>
      </c>
      <c r="F685" s="34">
        <v>4</v>
      </c>
      <c r="G685" s="23">
        <v>6</v>
      </c>
      <c r="H685" s="36">
        <v>4</v>
      </c>
      <c r="I685" s="17">
        <v>1</v>
      </c>
      <c r="J685" s="17">
        <v>1</v>
      </c>
      <c r="K685" s="28">
        <v>5</v>
      </c>
      <c r="L685" s="16">
        <f t="shared" si="24"/>
        <v>21</v>
      </c>
    </row>
    <row r="686" spans="1:12" x14ac:dyDescent="0.25">
      <c r="A686">
        <v>723</v>
      </c>
      <c r="B686" t="str">
        <f t="shared" si="25"/>
        <v>Indiana,Owen County</v>
      </c>
      <c r="C686" s="16" t="s">
        <v>27</v>
      </c>
      <c r="D686" s="12" t="s">
        <v>663</v>
      </c>
      <c r="E686" s="17" t="s">
        <v>3209</v>
      </c>
      <c r="F686" s="34">
        <v>4</v>
      </c>
      <c r="G686" s="37">
        <v>5</v>
      </c>
      <c r="H686" s="36">
        <v>4</v>
      </c>
      <c r="I686" s="17">
        <v>1</v>
      </c>
      <c r="J686" s="17">
        <v>1</v>
      </c>
      <c r="K686" s="28">
        <v>5</v>
      </c>
      <c r="L686" s="16">
        <f t="shared" si="24"/>
        <v>20</v>
      </c>
    </row>
    <row r="687" spans="1:12" x14ac:dyDescent="0.25">
      <c r="A687">
        <v>724</v>
      </c>
      <c r="B687" t="str">
        <f t="shared" si="25"/>
        <v>Indiana,Parke County</v>
      </c>
      <c r="C687" s="16" t="s">
        <v>27</v>
      </c>
      <c r="D687" s="12" t="s">
        <v>664</v>
      </c>
      <c r="E687" s="17" t="s">
        <v>3210</v>
      </c>
      <c r="F687" s="34">
        <v>4</v>
      </c>
      <c r="G687" s="37">
        <v>5</v>
      </c>
      <c r="H687" s="36">
        <v>4</v>
      </c>
      <c r="I687" s="17">
        <v>1</v>
      </c>
      <c r="J687" s="17">
        <v>1</v>
      </c>
      <c r="K687" s="28">
        <v>5</v>
      </c>
      <c r="L687" s="16">
        <f t="shared" si="24"/>
        <v>20</v>
      </c>
    </row>
    <row r="688" spans="1:12" x14ac:dyDescent="0.25">
      <c r="A688">
        <v>725</v>
      </c>
      <c r="B688" t="str">
        <f t="shared" si="25"/>
        <v>Indiana,Perry County</v>
      </c>
      <c r="C688" s="16" t="s">
        <v>27</v>
      </c>
      <c r="D688" s="12" t="s">
        <v>157</v>
      </c>
      <c r="E688" s="17" t="s">
        <v>2632</v>
      </c>
      <c r="F688" s="22">
        <v>6</v>
      </c>
      <c r="G688" s="51">
        <v>9</v>
      </c>
      <c r="H688" s="24">
        <v>5</v>
      </c>
      <c r="I688" s="17">
        <v>1</v>
      </c>
      <c r="J688" s="17">
        <v>1</v>
      </c>
      <c r="K688" s="28">
        <v>5</v>
      </c>
      <c r="L688" s="16">
        <f t="shared" si="24"/>
        <v>27</v>
      </c>
    </row>
    <row r="689" spans="1:12" x14ac:dyDescent="0.25">
      <c r="A689">
        <v>726</v>
      </c>
      <c r="B689" t="str">
        <f t="shared" si="25"/>
        <v>Indiana,Pike County</v>
      </c>
      <c r="C689" s="16" t="s">
        <v>27</v>
      </c>
      <c r="D689" s="12" t="s">
        <v>159</v>
      </c>
      <c r="E689" s="17" t="s">
        <v>2767</v>
      </c>
      <c r="F689" s="22">
        <v>6</v>
      </c>
      <c r="G689" s="39">
        <v>7</v>
      </c>
      <c r="H689" s="24">
        <v>5</v>
      </c>
      <c r="I689" s="17">
        <v>1</v>
      </c>
      <c r="J689" s="17">
        <v>1</v>
      </c>
      <c r="K689" s="28">
        <v>5</v>
      </c>
      <c r="L689" s="16">
        <f t="shared" si="24"/>
        <v>25</v>
      </c>
    </row>
    <row r="690" spans="1:12" x14ac:dyDescent="0.25">
      <c r="A690">
        <v>727</v>
      </c>
      <c r="B690" t="str">
        <f t="shared" si="25"/>
        <v>Indiana,Porter County</v>
      </c>
      <c r="C690" s="16" t="s">
        <v>27</v>
      </c>
      <c r="D690" s="12" t="s">
        <v>665</v>
      </c>
      <c r="E690" s="17" t="s">
        <v>3211</v>
      </c>
      <c r="F690" s="34">
        <v>4</v>
      </c>
      <c r="G690" s="23">
        <v>6</v>
      </c>
      <c r="H690" s="53">
        <v>3</v>
      </c>
      <c r="I690" s="17">
        <v>1</v>
      </c>
      <c r="J690" s="17">
        <v>1</v>
      </c>
      <c r="K690" s="28">
        <v>5</v>
      </c>
      <c r="L690" s="16">
        <f t="shared" si="24"/>
        <v>20</v>
      </c>
    </row>
    <row r="691" spans="1:12" x14ac:dyDescent="0.25">
      <c r="A691">
        <v>728</v>
      </c>
      <c r="B691" t="str">
        <f t="shared" si="25"/>
        <v>Indiana,Posey County</v>
      </c>
      <c r="C691" s="16" t="s">
        <v>27</v>
      </c>
      <c r="D691" s="12" t="s">
        <v>666</v>
      </c>
      <c r="E691" s="17" t="s">
        <v>2633</v>
      </c>
      <c r="F691" s="22">
        <v>6</v>
      </c>
      <c r="G691" s="39">
        <v>7</v>
      </c>
      <c r="H691" s="33">
        <v>6</v>
      </c>
      <c r="I691" s="17">
        <v>1</v>
      </c>
      <c r="J691" s="17">
        <v>1</v>
      </c>
      <c r="K691" s="28">
        <v>5</v>
      </c>
      <c r="L691" s="16">
        <f t="shared" si="24"/>
        <v>26</v>
      </c>
    </row>
    <row r="692" spans="1:12" x14ac:dyDescent="0.25">
      <c r="A692">
        <v>729</v>
      </c>
      <c r="B692" t="str">
        <f t="shared" si="25"/>
        <v>Indiana,Pulaski County</v>
      </c>
      <c r="C692" s="16" t="s">
        <v>27</v>
      </c>
      <c r="D692" s="12" t="s">
        <v>257</v>
      </c>
      <c r="E692" s="17" t="s">
        <v>3492</v>
      </c>
      <c r="F692" s="43">
        <v>3</v>
      </c>
      <c r="G692" s="37">
        <v>5</v>
      </c>
      <c r="H692" s="53">
        <v>3</v>
      </c>
      <c r="I692" s="17">
        <v>1</v>
      </c>
      <c r="J692" s="17">
        <v>1</v>
      </c>
      <c r="K692" s="28">
        <v>5</v>
      </c>
      <c r="L692" s="16">
        <f t="shared" si="24"/>
        <v>18</v>
      </c>
    </row>
    <row r="693" spans="1:12" x14ac:dyDescent="0.25">
      <c r="A693">
        <v>730</v>
      </c>
      <c r="B693" t="str">
        <f t="shared" si="25"/>
        <v>Indiana,Putnam County</v>
      </c>
      <c r="C693" s="16" t="s">
        <v>27</v>
      </c>
      <c r="D693" s="12" t="s">
        <v>431</v>
      </c>
      <c r="E693" s="17" t="s">
        <v>3340</v>
      </c>
      <c r="F693" s="34">
        <v>4</v>
      </c>
      <c r="G693" s="19">
        <v>4</v>
      </c>
      <c r="H693" s="36">
        <v>4</v>
      </c>
      <c r="I693" s="17">
        <v>1</v>
      </c>
      <c r="J693" s="17">
        <v>1</v>
      </c>
      <c r="K693" s="28">
        <v>5</v>
      </c>
      <c r="L693" s="16">
        <f t="shared" si="24"/>
        <v>19</v>
      </c>
    </row>
    <row r="694" spans="1:12" x14ac:dyDescent="0.25">
      <c r="A694">
        <v>731</v>
      </c>
      <c r="B694" t="str">
        <f t="shared" si="25"/>
        <v>Indiana,Randolph County</v>
      </c>
      <c r="C694" s="16" t="s">
        <v>27</v>
      </c>
      <c r="D694" s="12" t="s">
        <v>160</v>
      </c>
      <c r="E694" s="17" t="s">
        <v>3736</v>
      </c>
      <c r="F694" s="43">
        <v>3</v>
      </c>
      <c r="G694" s="27">
        <v>2</v>
      </c>
      <c r="H694" s="53">
        <v>3</v>
      </c>
      <c r="I694" s="17">
        <v>1</v>
      </c>
      <c r="J694" s="17">
        <v>1</v>
      </c>
      <c r="K694" s="28">
        <v>5</v>
      </c>
      <c r="L694" s="16">
        <f t="shared" si="24"/>
        <v>15</v>
      </c>
    </row>
    <row r="695" spans="1:12" x14ac:dyDescent="0.25">
      <c r="A695">
        <v>732</v>
      </c>
      <c r="B695" t="str">
        <f t="shared" si="25"/>
        <v>Indiana,Ripley County</v>
      </c>
      <c r="C695" s="16" t="s">
        <v>27</v>
      </c>
      <c r="D695" s="12" t="s">
        <v>667</v>
      </c>
      <c r="E695" s="17" t="s">
        <v>3212</v>
      </c>
      <c r="F695" s="34">
        <v>4</v>
      </c>
      <c r="G695" s="23">
        <v>6</v>
      </c>
      <c r="H695" s="53">
        <v>3</v>
      </c>
      <c r="I695" s="17">
        <v>1</v>
      </c>
      <c r="J695" s="17">
        <v>1</v>
      </c>
      <c r="K695" s="28">
        <v>5</v>
      </c>
      <c r="L695" s="16">
        <f t="shared" si="24"/>
        <v>20</v>
      </c>
    </row>
    <row r="696" spans="1:12" x14ac:dyDescent="0.25">
      <c r="A696">
        <v>733</v>
      </c>
      <c r="B696" t="str">
        <f t="shared" si="25"/>
        <v>Indiana,Rush County</v>
      </c>
      <c r="C696" s="16" t="s">
        <v>27</v>
      </c>
      <c r="D696" s="12" t="s">
        <v>668</v>
      </c>
      <c r="E696" s="17" t="s">
        <v>3341</v>
      </c>
      <c r="F696" s="34">
        <v>4</v>
      </c>
      <c r="G696" s="37">
        <v>5</v>
      </c>
      <c r="H696" s="53">
        <v>3</v>
      </c>
      <c r="I696" s="17">
        <v>1</v>
      </c>
      <c r="J696" s="17">
        <v>1</v>
      </c>
      <c r="K696" s="28">
        <v>5</v>
      </c>
      <c r="L696" s="16">
        <f t="shared" si="24"/>
        <v>19</v>
      </c>
    </row>
    <row r="697" spans="1:12" x14ac:dyDescent="0.25">
      <c r="A697">
        <v>734</v>
      </c>
      <c r="B697" t="str">
        <f t="shared" si="25"/>
        <v>Indiana,St Joseph County</v>
      </c>
      <c r="C697" s="16" t="s">
        <v>27</v>
      </c>
      <c r="D697" s="12" t="s">
        <v>669</v>
      </c>
      <c r="E697" s="17" t="s">
        <v>3493</v>
      </c>
      <c r="F697" s="43">
        <v>3</v>
      </c>
      <c r="G697" s="37">
        <v>5</v>
      </c>
      <c r="H697" s="53">
        <v>3</v>
      </c>
      <c r="I697" s="17">
        <v>1</v>
      </c>
      <c r="J697" s="17">
        <v>1</v>
      </c>
      <c r="K697" s="28">
        <v>5</v>
      </c>
      <c r="L697" s="16">
        <f t="shared" si="24"/>
        <v>18</v>
      </c>
    </row>
    <row r="698" spans="1:12" x14ac:dyDescent="0.25">
      <c r="A698">
        <v>735</v>
      </c>
      <c r="B698" t="str">
        <f t="shared" si="25"/>
        <v>Indiana,Scott County</v>
      </c>
      <c r="C698" s="16" t="s">
        <v>27</v>
      </c>
      <c r="D698" s="12" t="s">
        <v>260</v>
      </c>
      <c r="E698" s="17" t="s">
        <v>3342</v>
      </c>
      <c r="F698" s="34">
        <v>4</v>
      </c>
      <c r="G698" s="37">
        <v>5</v>
      </c>
      <c r="H698" s="53">
        <v>3</v>
      </c>
      <c r="I698" s="17">
        <v>1</v>
      </c>
      <c r="J698" s="17">
        <v>1</v>
      </c>
      <c r="K698" s="28">
        <v>5</v>
      </c>
      <c r="L698" s="16">
        <f t="shared" si="24"/>
        <v>19</v>
      </c>
    </row>
    <row r="699" spans="1:12" x14ac:dyDescent="0.25">
      <c r="A699">
        <v>736</v>
      </c>
      <c r="B699" t="str">
        <f t="shared" si="25"/>
        <v>Indiana,Shelby County</v>
      </c>
      <c r="C699" s="16" t="s">
        <v>27</v>
      </c>
      <c r="D699" s="12" t="s">
        <v>163</v>
      </c>
      <c r="E699" s="17" t="s">
        <v>3343</v>
      </c>
      <c r="F699" s="34">
        <v>4</v>
      </c>
      <c r="G699" s="37">
        <v>5</v>
      </c>
      <c r="H699" s="53">
        <v>3</v>
      </c>
      <c r="I699" s="17">
        <v>1</v>
      </c>
      <c r="J699" s="17">
        <v>1</v>
      </c>
      <c r="K699" s="28">
        <v>5</v>
      </c>
      <c r="L699" s="16">
        <f t="shared" si="24"/>
        <v>19</v>
      </c>
    </row>
    <row r="700" spans="1:12" x14ac:dyDescent="0.25">
      <c r="A700">
        <v>737</v>
      </c>
      <c r="B700" t="str">
        <f t="shared" si="25"/>
        <v>Indiana,Spencer County</v>
      </c>
      <c r="C700" s="16" t="s">
        <v>27</v>
      </c>
      <c r="D700" s="12" t="s">
        <v>670</v>
      </c>
      <c r="E700" s="17" t="s">
        <v>2634</v>
      </c>
      <c r="F700" s="22">
        <v>6</v>
      </c>
      <c r="G700" s="39">
        <v>7</v>
      </c>
      <c r="H700" s="33">
        <v>6</v>
      </c>
      <c r="I700" s="17">
        <v>1</v>
      </c>
      <c r="J700" s="17">
        <v>1</v>
      </c>
      <c r="K700" s="28">
        <v>5</v>
      </c>
      <c r="L700" s="16">
        <f t="shared" si="24"/>
        <v>26</v>
      </c>
    </row>
    <row r="701" spans="1:12" x14ac:dyDescent="0.25">
      <c r="A701">
        <v>738</v>
      </c>
      <c r="B701" t="str">
        <f t="shared" si="25"/>
        <v>Indiana,Starke County</v>
      </c>
      <c r="C701" s="16" t="s">
        <v>27</v>
      </c>
      <c r="D701" s="12" t="s">
        <v>671</v>
      </c>
      <c r="E701" s="17" t="s">
        <v>3344</v>
      </c>
      <c r="F701" s="43">
        <v>3</v>
      </c>
      <c r="G701" s="23">
        <v>6</v>
      </c>
      <c r="H701" s="53">
        <v>3</v>
      </c>
      <c r="I701" s="17">
        <v>1</v>
      </c>
      <c r="J701" s="17">
        <v>1</v>
      </c>
      <c r="K701" s="28">
        <v>5</v>
      </c>
      <c r="L701" s="16">
        <f t="shared" si="24"/>
        <v>19</v>
      </c>
    </row>
    <row r="702" spans="1:12" x14ac:dyDescent="0.25">
      <c r="A702">
        <v>739</v>
      </c>
      <c r="B702" t="str">
        <f t="shared" si="25"/>
        <v>Indiana,Steuben County</v>
      </c>
      <c r="C702" s="16" t="s">
        <v>27</v>
      </c>
      <c r="D702" s="12" t="s">
        <v>672</v>
      </c>
      <c r="E702" s="17" t="s">
        <v>3637</v>
      </c>
      <c r="F702" s="43">
        <v>3</v>
      </c>
      <c r="G702" s="19">
        <v>4</v>
      </c>
      <c r="H702" s="53">
        <v>3</v>
      </c>
      <c r="I702" s="17">
        <v>1</v>
      </c>
      <c r="J702" s="17">
        <v>1</v>
      </c>
      <c r="K702" s="28">
        <v>5</v>
      </c>
      <c r="L702" s="16">
        <f t="shared" si="24"/>
        <v>17</v>
      </c>
    </row>
    <row r="703" spans="1:12" x14ac:dyDescent="0.25">
      <c r="A703">
        <v>740</v>
      </c>
      <c r="B703" t="str">
        <f t="shared" si="25"/>
        <v>Indiana,Sullivan County</v>
      </c>
      <c r="C703" s="16" t="s">
        <v>27</v>
      </c>
      <c r="D703" s="12" t="s">
        <v>673</v>
      </c>
      <c r="E703" s="17" t="s">
        <v>2972</v>
      </c>
      <c r="F703" s="34">
        <v>4</v>
      </c>
      <c r="G703" s="23">
        <v>6</v>
      </c>
      <c r="H703" s="24">
        <v>5</v>
      </c>
      <c r="I703" s="17">
        <v>1</v>
      </c>
      <c r="J703" s="17">
        <v>1</v>
      </c>
      <c r="K703" s="28">
        <v>5</v>
      </c>
      <c r="L703" s="16">
        <f t="shared" si="24"/>
        <v>22</v>
      </c>
    </row>
    <row r="704" spans="1:12" x14ac:dyDescent="0.25">
      <c r="A704">
        <v>741</v>
      </c>
      <c r="B704" t="str">
        <f t="shared" si="25"/>
        <v>Indiana,Switzerland County</v>
      </c>
      <c r="C704" s="16" t="s">
        <v>27</v>
      </c>
      <c r="D704" s="12" t="s">
        <v>674</v>
      </c>
      <c r="E704" s="17" t="s">
        <v>2973</v>
      </c>
      <c r="F704" s="22">
        <v>6</v>
      </c>
      <c r="G704" s="39">
        <v>7</v>
      </c>
      <c r="H704" s="53">
        <v>3</v>
      </c>
      <c r="I704" s="17">
        <v>1</v>
      </c>
      <c r="J704" s="17">
        <v>1</v>
      </c>
      <c r="K704" s="28">
        <v>5</v>
      </c>
      <c r="L704" s="16">
        <f t="shared" si="24"/>
        <v>23</v>
      </c>
    </row>
    <row r="705" spans="1:12" x14ac:dyDescent="0.25">
      <c r="A705">
        <v>742</v>
      </c>
      <c r="B705" t="str">
        <f t="shared" si="25"/>
        <v>Indiana,Tippecanoe County</v>
      </c>
      <c r="C705" s="16" t="s">
        <v>27</v>
      </c>
      <c r="D705" s="12" t="s">
        <v>675</v>
      </c>
      <c r="E705" s="17" t="s">
        <v>3213</v>
      </c>
      <c r="F705" s="34">
        <v>4</v>
      </c>
      <c r="G705" s="23">
        <v>6</v>
      </c>
      <c r="H705" s="53">
        <v>3</v>
      </c>
      <c r="I705" s="17">
        <v>1</v>
      </c>
      <c r="J705" s="17">
        <v>1</v>
      </c>
      <c r="K705" s="28">
        <v>5</v>
      </c>
      <c r="L705" s="16">
        <f t="shared" si="24"/>
        <v>20</v>
      </c>
    </row>
    <row r="706" spans="1:12" x14ac:dyDescent="0.25">
      <c r="A706">
        <v>743</v>
      </c>
      <c r="B706" t="str">
        <f t="shared" si="25"/>
        <v>Indiana,Tipton County</v>
      </c>
      <c r="C706" s="16" t="s">
        <v>27</v>
      </c>
      <c r="D706" s="12" t="s">
        <v>676</v>
      </c>
      <c r="E706" s="17" t="s">
        <v>3345</v>
      </c>
      <c r="F706" s="34">
        <v>4</v>
      </c>
      <c r="G706" s="37">
        <v>5</v>
      </c>
      <c r="H706" s="53">
        <v>3</v>
      </c>
      <c r="I706" s="17">
        <v>1</v>
      </c>
      <c r="J706" s="17">
        <v>1</v>
      </c>
      <c r="K706" s="28">
        <v>5</v>
      </c>
      <c r="L706" s="16">
        <f t="shared" ref="L706:L769" si="26">SUM(F706:K706)</f>
        <v>19</v>
      </c>
    </row>
    <row r="707" spans="1:12" x14ac:dyDescent="0.25">
      <c r="A707">
        <v>744</v>
      </c>
      <c r="B707" t="str">
        <f t="shared" ref="B707:B770" si="27">C707&amp;","&amp;D707</f>
        <v>Indiana,Union County</v>
      </c>
      <c r="C707" s="16" t="s">
        <v>27</v>
      </c>
      <c r="D707" s="12" t="s">
        <v>266</v>
      </c>
      <c r="E707" s="17" t="s">
        <v>3346</v>
      </c>
      <c r="F707" s="34">
        <v>4</v>
      </c>
      <c r="G707" s="37">
        <v>5</v>
      </c>
      <c r="H707" s="53">
        <v>3</v>
      </c>
      <c r="I707" s="17">
        <v>1</v>
      </c>
      <c r="J707" s="17">
        <v>1</v>
      </c>
      <c r="K707" s="28">
        <v>5</v>
      </c>
      <c r="L707" s="16">
        <f t="shared" si="26"/>
        <v>19</v>
      </c>
    </row>
    <row r="708" spans="1:12" x14ac:dyDescent="0.25">
      <c r="A708">
        <v>745</v>
      </c>
      <c r="B708" t="str">
        <f t="shared" si="27"/>
        <v>Indiana,Vanderburgh County</v>
      </c>
      <c r="C708" s="16" t="s">
        <v>27</v>
      </c>
      <c r="D708" s="12" t="s">
        <v>677</v>
      </c>
      <c r="E708" s="17" t="s">
        <v>2635</v>
      </c>
      <c r="F708" s="22">
        <v>6</v>
      </c>
      <c r="G708" s="39">
        <v>7</v>
      </c>
      <c r="H708" s="33">
        <v>6</v>
      </c>
      <c r="I708" s="17">
        <v>1</v>
      </c>
      <c r="J708" s="17">
        <v>1</v>
      </c>
      <c r="K708" s="28">
        <v>5</v>
      </c>
      <c r="L708" s="16">
        <f t="shared" si="26"/>
        <v>26</v>
      </c>
    </row>
    <row r="709" spans="1:12" x14ac:dyDescent="0.25">
      <c r="A709">
        <v>746</v>
      </c>
      <c r="B709" t="str">
        <f t="shared" si="27"/>
        <v>Indiana,Vermillion County</v>
      </c>
      <c r="C709" s="16" t="s">
        <v>27</v>
      </c>
      <c r="D709" s="12" t="s">
        <v>678</v>
      </c>
      <c r="E709" s="17" t="s">
        <v>3088</v>
      </c>
      <c r="F709" s="34">
        <v>4</v>
      </c>
      <c r="G709" s="23">
        <v>6</v>
      </c>
      <c r="H709" s="36">
        <v>4</v>
      </c>
      <c r="I709" s="17">
        <v>1</v>
      </c>
      <c r="J709" s="17">
        <v>1</v>
      </c>
      <c r="K709" s="28">
        <v>5</v>
      </c>
      <c r="L709" s="16">
        <f t="shared" si="26"/>
        <v>21</v>
      </c>
    </row>
    <row r="710" spans="1:12" x14ac:dyDescent="0.25">
      <c r="A710">
        <v>747</v>
      </c>
      <c r="B710" t="str">
        <f t="shared" si="27"/>
        <v>Indiana,Vigo County</v>
      </c>
      <c r="C710" s="16" t="s">
        <v>27</v>
      </c>
      <c r="D710" s="12" t="s">
        <v>679</v>
      </c>
      <c r="E710" s="17" t="s">
        <v>2974</v>
      </c>
      <c r="F710" s="34">
        <v>4</v>
      </c>
      <c r="G710" s="39">
        <v>7</v>
      </c>
      <c r="H710" s="36">
        <v>4</v>
      </c>
      <c r="I710" s="17">
        <v>1</v>
      </c>
      <c r="J710" s="17">
        <v>1</v>
      </c>
      <c r="K710" s="28">
        <v>5</v>
      </c>
      <c r="L710" s="16">
        <f t="shared" si="26"/>
        <v>22</v>
      </c>
    </row>
    <row r="711" spans="1:12" x14ac:dyDescent="0.25">
      <c r="A711">
        <v>748</v>
      </c>
      <c r="B711" t="str">
        <f t="shared" si="27"/>
        <v>Indiana,Wabash County</v>
      </c>
      <c r="C711" s="16" t="s">
        <v>27</v>
      </c>
      <c r="D711" s="12" t="s">
        <v>636</v>
      </c>
      <c r="E711" s="17" t="s">
        <v>3347</v>
      </c>
      <c r="F711" s="34">
        <v>4</v>
      </c>
      <c r="G711" s="37">
        <v>5</v>
      </c>
      <c r="H711" s="53">
        <v>3</v>
      </c>
      <c r="I711" s="17">
        <v>1</v>
      </c>
      <c r="J711" s="17">
        <v>1</v>
      </c>
      <c r="K711" s="28">
        <v>5</v>
      </c>
      <c r="L711" s="16">
        <f t="shared" si="26"/>
        <v>19</v>
      </c>
    </row>
    <row r="712" spans="1:12" x14ac:dyDescent="0.25">
      <c r="A712">
        <v>749</v>
      </c>
      <c r="B712" t="str">
        <f t="shared" si="27"/>
        <v>Indiana,Warren County</v>
      </c>
      <c r="C712" s="16" t="s">
        <v>27</v>
      </c>
      <c r="D712" s="12" t="s">
        <v>542</v>
      </c>
      <c r="E712" s="17" t="s">
        <v>2975</v>
      </c>
      <c r="F712" s="34">
        <v>4</v>
      </c>
      <c r="G712" s="39">
        <v>7</v>
      </c>
      <c r="H712" s="36">
        <v>4</v>
      </c>
      <c r="I712" s="17">
        <v>1</v>
      </c>
      <c r="J712" s="17">
        <v>1</v>
      </c>
      <c r="K712" s="28">
        <v>5</v>
      </c>
      <c r="L712" s="16">
        <f t="shared" si="26"/>
        <v>22</v>
      </c>
    </row>
    <row r="713" spans="1:12" x14ac:dyDescent="0.25">
      <c r="A713">
        <v>750</v>
      </c>
      <c r="B713" t="str">
        <f t="shared" si="27"/>
        <v>Indiana,Warrick County</v>
      </c>
      <c r="C713" s="16" t="s">
        <v>27</v>
      </c>
      <c r="D713" s="12" t="s">
        <v>680</v>
      </c>
      <c r="E713" s="17" t="s">
        <v>2636</v>
      </c>
      <c r="F713" s="22">
        <v>6</v>
      </c>
      <c r="G713" s="39">
        <v>7</v>
      </c>
      <c r="H713" s="33">
        <v>6</v>
      </c>
      <c r="I713" s="17">
        <v>1</v>
      </c>
      <c r="J713" s="17">
        <v>1</v>
      </c>
      <c r="K713" s="28">
        <v>5</v>
      </c>
      <c r="L713" s="16">
        <f t="shared" si="26"/>
        <v>26</v>
      </c>
    </row>
    <row r="714" spans="1:12" x14ac:dyDescent="0.25">
      <c r="A714">
        <v>751</v>
      </c>
      <c r="B714" t="str">
        <f t="shared" si="27"/>
        <v>Indiana,Washington County</v>
      </c>
      <c r="C714" s="16" t="s">
        <v>27</v>
      </c>
      <c r="D714" s="12" t="s">
        <v>169</v>
      </c>
      <c r="E714" s="17" t="s">
        <v>3089</v>
      </c>
      <c r="F714" s="34">
        <v>4</v>
      </c>
      <c r="G714" s="23">
        <v>6</v>
      </c>
      <c r="H714" s="36">
        <v>4</v>
      </c>
      <c r="I714" s="17">
        <v>1</v>
      </c>
      <c r="J714" s="17">
        <v>1</v>
      </c>
      <c r="K714" s="28">
        <v>5</v>
      </c>
      <c r="L714" s="16">
        <f t="shared" si="26"/>
        <v>21</v>
      </c>
    </row>
    <row r="715" spans="1:12" x14ac:dyDescent="0.25">
      <c r="A715">
        <v>752</v>
      </c>
      <c r="B715" t="str">
        <f t="shared" si="27"/>
        <v>Indiana,Wayne County</v>
      </c>
      <c r="C715" s="16" t="s">
        <v>27</v>
      </c>
      <c r="D715" s="12" t="s">
        <v>543</v>
      </c>
      <c r="E715" s="17" t="s">
        <v>3638</v>
      </c>
      <c r="F715" s="34">
        <v>4</v>
      </c>
      <c r="G715" s="27">
        <v>2</v>
      </c>
      <c r="H715" s="53">
        <v>3</v>
      </c>
      <c r="I715" s="17">
        <v>1</v>
      </c>
      <c r="J715" s="17">
        <v>1</v>
      </c>
      <c r="K715" s="28">
        <v>5</v>
      </c>
      <c r="L715" s="16">
        <f t="shared" si="26"/>
        <v>16</v>
      </c>
    </row>
    <row r="716" spans="1:12" x14ac:dyDescent="0.25">
      <c r="A716">
        <v>753</v>
      </c>
      <c r="B716" t="str">
        <f t="shared" si="27"/>
        <v>Indiana,Wells County</v>
      </c>
      <c r="C716" s="16" t="s">
        <v>27</v>
      </c>
      <c r="D716" s="12" t="s">
        <v>681</v>
      </c>
      <c r="E716" s="17" t="s">
        <v>3348</v>
      </c>
      <c r="F716" s="34">
        <v>4</v>
      </c>
      <c r="G716" s="37">
        <v>5</v>
      </c>
      <c r="H716" s="53">
        <v>3</v>
      </c>
      <c r="I716" s="17">
        <v>1</v>
      </c>
      <c r="J716" s="17">
        <v>1</v>
      </c>
      <c r="K716" s="28">
        <v>5</v>
      </c>
      <c r="L716" s="16">
        <f t="shared" si="26"/>
        <v>19</v>
      </c>
    </row>
    <row r="717" spans="1:12" x14ac:dyDescent="0.25">
      <c r="A717">
        <v>754</v>
      </c>
      <c r="B717" t="str">
        <f t="shared" si="27"/>
        <v>Indiana,White County</v>
      </c>
      <c r="C717" s="16" t="s">
        <v>27</v>
      </c>
      <c r="D717" s="12" t="s">
        <v>268</v>
      </c>
      <c r="E717" s="17" t="s">
        <v>3349</v>
      </c>
      <c r="F717" s="34">
        <v>4</v>
      </c>
      <c r="G717" s="37">
        <v>5</v>
      </c>
      <c r="H717" s="53">
        <v>3</v>
      </c>
      <c r="I717" s="17">
        <v>1</v>
      </c>
      <c r="J717" s="17">
        <v>1</v>
      </c>
      <c r="K717" s="28">
        <v>5</v>
      </c>
      <c r="L717" s="16">
        <f t="shared" si="26"/>
        <v>19</v>
      </c>
    </row>
    <row r="718" spans="1:12" x14ac:dyDescent="0.25">
      <c r="A718">
        <v>755</v>
      </c>
      <c r="B718" t="str">
        <f t="shared" si="27"/>
        <v>Indiana,Whitley County</v>
      </c>
      <c r="C718" s="16" t="s">
        <v>27</v>
      </c>
      <c r="D718" s="12" t="s">
        <v>682</v>
      </c>
      <c r="E718" s="17" t="s">
        <v>3639</v>
      </c>
      <c r="F718" s="43">
        <v>3</v>
      </c>
      <c r="G718" s="19">
        <v>4</v>
      </c>
      <c r="H718" s="53">
        <v>3</v>
      </c>
      <c r="I718" s="17">
        <v>1</v>
      </c>
      <c r="J718" s="17">
        <v>1</v>
      </c>
      <c r="K718" s="28">
        <v>5</v>
      </c>
      <c r="L718" s="16">
        <f t="shared" si="26"/>
        <v>17</v>
      </c>
    </row>
    <row r="719" spans="1:12" x14ac:dyDescent="0.25">
      <c r="A719">
        <v>756</v>
      </c>
      <c r="B719" t="str">
        <f t="shared" si="27"/>
        <v>Iowa,Adair County</v>
      </c>
      <c r="C719" s="16" t="s">
        <v>28</v>
      </c>
      <c r="D719" s="12" t="s">
        <v>683</v>
      </c>
      <c r="E719" s="17" t="s">
        <v>3494</v>
      </c>
      <c r="F719" s="34">
        <v>4</v>
      </c>
      <c r="G719" s="27">
        <v>2</v>
      </c>
      <c r="H719" s="36">
        <v>4</v>
      </c>
      <c r="I719" s="17">
        <v>1</v>
      </c>
      <c r="J719" s="17">
        <v>1</v>
      </c>
      <c r="K719" s="28">
        <v>5</v>
      </c>
      <c r="L719" s="16">
        <f t="shared" si="26"/>
        <v>17</v>
      </c>
    </row>
    <row r="720" spans="1:12" x14ac:dyDescent="0.25">
      <c r="A720">
        <v>757</v>
      </c>
      <c r="B720" t="str">
        <f t="shared" si="27"/>
        <v>Iowa,Adams County</v>
      </c>
      <c r="C720" s="16" t="s">
        <v>28</v>
      </c>
      <c r="D720" s="12" t="s">
        <v>327</v>
      </c>
      <c r="E720" s="17" t="s">
        <v>3495</v>
      </c>
      <c r="F720" s="34">
        <v>4</v>
      </c>
      <c r="G720" s="27">
        <v>2</v>
      </c>
      <c r="H720" s="36">
        <v>4</v>
      </c>
      <c r="I720" s="17">
        <v>1</v>
      </c>
      <c r="J720" s="17">
        <v>1</v>
      </c>
      <c r="K720" s="28">
        <v>5</v>
      </c>
      <c r="L720" s="16">
        <f t="shared" si="26"/>
        <v>17</v>
      </c>
    </row>
    <row r="721" spans="1:12" x14ac:dyDescent="0.25">
      <c r="A721">
        <v>759</v>
      </c>
      <c r="B721" t="str">
        <f t="shared" si="27"/>
        <v>Iowa,Appanoose County</v>
      </c>
      <c r="C721" s="16" t="s">
        <v>28</v>
      </c>
      <c r="D721" s="12" t="s">
        <v>685</v>
      </c>
      <c r="E721" s="17" t="s">
        <v>3214</v>
      </c>
      <c r="F721" s="34">
        <v>4</v>
      </c>
      <c r="G721" s="19">
        <v>4</v>
      </c>
      <c r="H721" s="36">
        <v>4</v>
      </c>
      <c r="I721" s="17">
        <v>1</v>
      </c>
      <c r="J721" s="30">
        <v>2</v>
      </c>
      <c r="K721" s="28">
        <v>5</v>
      </c>
      <c r="L721" s="16">
        <f t="shared" si="26"/>
        <v>20</v>
      </c>
    </row>
    <row r="722" spans="1:12" x14ac:dyDescent="0.25">
      <c r="A722">
        <v>760</v>
      </c>
      <c r="B722" t="str">
        <f t="shared" si="27"/>
        <v>Iowa,Audubon County</v>
      </c>
      <c r="C722" s="16" t="s">
        <v>28</v>
      </c>
      <c r="D722" s="12" t="s">
        <v>686</v>
      </c>
      <c r="E722" s="17" t="s">
        <v>3350</v>
      </c>
      <c r="F722" s="34">
        <v>4</v>
      </c>
      <c r="G722" s="19">
        <v>4</v>
      </c>
      <c r="H722" s="36">
        <v>4</v>
      </c>
      <c r="I722" s="17">
        <v>1</v>
      </c>
      <c r="J722" s="17">
        <v>1</v>
      </c>
      <c r="K722" s="28">
        <v>5</v>
      </c>
      <c r="L722" s="16">
        <f t="shared" si="26"/>
        <v>19</v>
      </c>
    </row>
    <row r="723" spans="1:12" x14ac:dyDescent="0.25">
      <c r="A723">
        <v>761</v>
      </c>
      <c r="B723" t="str">
        <f t="shared" si="27"/>
        <v>Iowa,Benton County</v>
      </c>
      <c r="C723" s="16" t="s">
        <v>28</v>
      </c>
      <c r="D723" s="12" t="s">
        <v>217</v>
      </c>
      <c r="E723" s="17" t="s">
        <v>3496</v>
      </c>
      <c r="F723" s="34">
        <v>4</v>
      </c>
      <c r="G723" s="19">
        <v>4</v>
      </c>
      <c r="H723" s="53">
        <v>3</v>
      </c>
      <c r="I723" s="17">
        <v>1</v>
      </c>
      <c r="J723" s="17">
        <v>1</v>
      </c>
      <c r="K723" s="28">
        <v>5</v>
      </c>
      <c r="L723" s="16">
        <f t="shared" si="26"/>
        <v>18</v>
      </c>
    </row>
    <row r="724" spans="1:12" x14ac:dyDescent="0.25">
      <c r="A724">
        <v>763</v>
      </c>
      <c r="B724" t="str">
        <f t="shared" si="27"/>
        <v>Iowa,Boone County</v>
      </c>
      <c r="C724" s="16" t="s">
        <v>28</v>
      </c>
      <c r="D724" s="12" t="s">
        <v>218</v>
      </c>
      <c r="E724" s="17" t="s">
        <v>3351</v>
      </c>
      <c r="F724" s="34">
        <v>4</v>
      </c>
      <c r="G724" s="19">
        <v>4</v>
      </c>
      <c r="H724" s="36">
        <v>4</v>
      </c>
      <c r="I724" s="17">
        <v>1</v>
      </c>
      <c r="J724" s="17">
        <v>1</v>
      </c>
      <c r="K724" s="28">
        <v>5</v>
      </c>
      <c r="L724" s="16">
        <f t="shared" si="26"/>
        <v>19</v>
      </c>
    </row>
    <row r="725" spans="1:12" x14ac:dyDescent="0.25">
      <c r="A725">
        <v>768</v>
      </c>
      <c r="B725" t="str">
        <f t="shared" si="27"/>
        <v>Iowa,Calhoun County</v>
      </c>
      <c r="C725" s="16" t="s">
        <v>28</v>
      </c>
      <c r="D725" s="12" t="s">
        <v>112</v>
      </c>
      <c r="E725" s="17" t="s">
        <v>3215</v>
      </c>
      <c r="F725" s="34">
        <v>4</v>
      </c>
      <c r="G725" s="37">
        <v>5</v>
      </c>
      <c r="H725" s="36">
        <v>4</v>
      </c>
      <c r="I725" s="17">
        <v>1</v>
      </c>
      <c r="J725" s="17">
        <v>1</v>
      </c>
      <c r="K725" s="28">
        <v>5</v>
      </c>
      <c r="L725" s="16">
        <f t="shared" si="26"/>
        <v>20</v>
      </c>
    </row>
    <row r="726" spans="1:12" x14ac:dyDescent="0.25">
      <c r="A726">
        <v>769</v>
      </c>
      <c r="B726" t="str">
        <f t="shared" si="27"/>
        <v>Iowa,Carroll County</v>
      </c>
      <c r="C726" s="16" t="s">
        <v>28</v>
      </c>
      <c r="D726" s="12" t="s">
        <v>220</v>
      </c>
      <c r="E726" s="17" t="s">
        <v>3352</v>
      </c>
      <c r="F726" s="34">
        <v>4</v>
      </c>
      <c r="G726" s="19">
        <v>4</v>
      </c>
      <c r="H726" s="36">
        <v>4</v>
      </c>
      <c r="I726" s="17">
        <v>1</v>
      </c>
      <c r="J726" s="17">
        <v>1</v>
      </c>
      <c r="K726" s="28">
        <v>5</v>
      </c>
      <c r="L726" s="16">
        <f t="shared" si="26"/>
        <v>19</v>
      </c>
    </row>
    <row r="727" spans="1:12" x14ac:dyDescent="0.25">
      <c r="A727">
        <v>771</v>
      </c>
      <c r="B727" t="str">
        <f t="shared" si="27"/>
        <v>Iowa,Cedar County</v>
      </c>
      <c r="C727" s="16" t="s">
        <v>28</v>
      </c>
      <c r="D727" s="12" t="s">
        <v>691</v>
      </c>
      <c r="E727" s="17" t="s">
        <v>3353</v>
      </c>
      <c r="F727" s="34">
        <v>4</v>
      </c>
      <c r="G727" s="37">
        <v>5</v>
      </c>
      <c r="H727" s="53">
        <v>3</v>
      </c>
      <c r="I727" s="17">
        <v>1</v>
      </c>
      <c r="J727" s="17">
        <v>1</v>
      </c>
      <c r="K727" s="28">
        <v>5</v>
      </c>
      <c r="L727" s="16">
        <f t="shared" si="26"/>
        <v>19</v>
      </c>
    </row>
    <row r="728" spans="1:12" x14ac:dyDescent="0.25">
      <c r="A728">
        <v>775</v>
      </c>
      <c r="B728" t="str">
        <f t="shared" si="27"/>
        <v>Iowa,Clarke County</v>
      </c>
      <c r="C728" s="16" t="s">
        <v>28</v>
      </c>
      <c r="D728" s="12" t="s">
        <v>117</v>
      </c>
      <c r="E728" s="17" t="s">
        <v>3497</v>
      </c>
      <c r="F728" s="34">
        <v>4</v>
      </c>
      <c r="G728" s="17">
        <v>1</v>
      </c>
      <c r="H728" s="36">
        <v>4</v>
      </c>
      <c r="I728" s="17">
        <v>1</v>
      </c>
      <c r="J728" s="30">
        <v>2</v>
      </c>
      <c r="K728" s="28">
        <v>5</v>
      </c>
      <c r="L728" s="16">
        <f t="shared" si="26"/>
        <v>17</v>
      </c>
    </row>
    <row r="729" spans="1:12" x14ac:dyDescent="0.25">
      <c r="A729">
        <v>778</v>
      </c>
      <c r="B729" t="str">
        <f t="shared" si="27"/>
        <v>Iowa,Clinton County</v>
      </c>
      <c r="C729" s="16" t="s">
        <v>28</v>
      </c>
      <c r="D729" s="12" t="s">
        <v>595</v>
      </c>
      <c r="E729" s="17" t="s">
        <v>3498</v>
      </c>
      <c r="F729" s="43">
        <v>3</v>
      </c>
      <c r="G729" s="19">
        <v>4</v>
      </c>
      <c r="H729" s="53">
        <v>3</v>
      </c>
      <c r="I729" s="17">
        <v>1</v>
      </c>
      <c r="J729" s="30">
        <v>2</v>
      </c>
      <c r="K729" s="28">
        <v>5</v>
      </c>
      <c r="L729" s="16">
        <f t="shared" si="26"/>
        <v>18</v>
      </c>
    </row>
    <row r="730" spans="1:12" x14ac:dyDescent="0.25">
      <c r="A730">
        <v>779</v>
      </c>
      <c r="B730" t="str">
        <f t="shared" si="27"/>
        <v>Iowa,Crawford County</v>
      </c>
      <c r="C730" s="16" t="s">
        <v>28</v>
      </c>
      <c r="D730" s="12" t="s">
        <v>227</v>
      </c>
      <c r="E730" s="17" t="s">
        <v>3354</v>
      </c>
      <c r="F730" s="34">
        <v>4</v>
      </c>
      <c r="G730" s="19">
        <v>4</v>
      </c>
      <c r="H730" s="36">
        <v>4</v>
      </c>
      <c r="I730" s="17">
        <v>1</v>
      </c>
      <c r="J730" s="17">
        <v>1</v>
      </c>
      <c r="K730" s="28">
        <v>5</v>
      </c>
      <c r="L730" s="16">
        <f t="shared" si="26"/>
        <v>19</v>
      </c>
    </row>
    <row r="731" spans="1:12" x14ac:dyDescent="0.25">
      <c r="A731">
        <v>780</v>
      </c>
      <c r="B731" t="str">
        <f t="shared" si="27"/>
        <v>Iowa,Dallas County</v>
      </c>
      <c r="C731" s="16" t="s">
        <v>28</v>
      </c>
      <c r="D731" s="12" t="s">
        <v>128</v>
      </c>
      <c r="E731" s="17" t="s">
        <v>3355</v>
      </c>
      <c r="F731" s="34">
        <v>4</v>
      </c>
      <c r="G731" s="19">
        <v>4</v>
      </c>
      <c r="H731" s="36">
        <v>4</v>
      </c>
      <c r="I731" s="17">
        <v>1</v>
      </c>
      <c r="J731" s="17">
        <v>1</v>
      </c>
      <c r="K731" s="28">
        <v>5</v>
      </c>
      <c r="L731" s="16">
        <f t="shared" si="26"/>
        <v>19</v>
      </c>
    </row>
    <row r="732" spans="1:12" x14ac:dyDescent="0.25">
      <c r="A732">
        <v>781</v>
      </c>
      <c r="B732" t="str">
        <f t="shared" si="27"/>
        <v>Iowa,Davis County</v>
      </c>
      <c r="C732" s="16" t="s">
        <v>28</v>
      </c>
      <c r="D732" s="12" t="s">
        <v>694</v>
      </c>
      <c r="E732" s="17" t="s">
        <v>3090</v>
      </c>
      <c r="F732" s="34">
        <v>4</v>
      </c>
      <c r="G732" s="19">
        <v>4</v>
      </c>
      <c r="H732" s="24">
        <v>5</v>
      </c>
      <c r="I732" s="17">
        <v>1</v>
      </c>
      <c r="J732" s="30">
        <v>2</v>
      </c>
      <c r="K732" s="28">
        <v>5</v>
      </c>
      <c r="L732" s="16">
        <f t="shared" si="26"/>
        <v>21</v>
      </c>
    </row>
    <row r="733" spans="1:12" x14ac:dyDescent="0.25">
      <c r="A733">
        <v>782</v>
      </c>
      <c r="B733" t="str">
        <f t="shared" si="27"/>
        <v>Iowa,Decatur County</v>
      </c>
      <c r="C733" s="16" t="s">
        <v>28</v>
      </c>
      <c r="D733" s="12" t="s">
        <v>473</v>
      </c>
      <c r="E733" s="17" t="s">
        <v>3216</v>
      </c>
      <c r="F733" s="34">
        <v>4</v>
      </c>
      <c r="G733" s="19">
        <v>4</v>
      </c>
      <c r="H733" s="36">
        <v>4</v>
      </c>
      <c r="I733" s="17">
        <v>1</v>
      </c>
      <c r="J733" s="30">
        <v>2</v>
      </c>
      <c r="K733" s="28">
        <v>5</v>
      </c>
      <c r="L733" s="16">
        <f t="shared" si="26"/>
        <v>20</v>
      </c>
    </row>
    <row r="734" spans="1:12" x14ac:dyDescent="0.25">
      <c r="A734">
        <v>791</v>
      </c>
      <c r="B734" t="str">
        <f t="shared" si="27"/>
        <v>Iowa,Fremont County</v>
      </c>
      <c r="C734" s="16" t="s">
        <v>28</v>
      </c>
      <c r="D734" s="12" t="s">
        <v>349</v>
      </c>
      <c r="E734" s="17" t="s">
        <v>3356</v>
      </c>
      <c r="F734" s="34">
        <v>4</v>
      </c>
      <c r="G734" s="27">
        <v>2</v>
      </c>
      <c r="H734" s="24">
        <v>5</v>
      </c>
      <c r="I734" s="17">
        <v>1</v>
      </c>
      <c r="J734" s="17">
        <v>1</v>
      </c>
      <c r="K734" s="28">
        <v>5</v>
      </c>
      <c r="L734" s="16">
        <f t="shared" si="26"/>
        <v>18</v>
      </c>
    </row>
    <row r="735" spans="1:12" x14ac:dyDescent="0.25">
      <c r="A735">
        <v>792</v>
      </c>
      <c r="B735" t="str">
        <f t="shared" si="27"/>
        <v>Iowa,Greene County</v>
      </c>
      <c r="C735" s="16" t="s">
        <v>28</v>
      </c>
      <c r="D735" s="12" t="s">
        <v>136</v>
      </c>
      <c r="E735" s="17" t="s">
        <v>3357</v>
      </c>
      <c r="F735" s="34">
        <v>4</v>
      </c>
      <c r="G735" s="19">
        <v>4</v>
      </c>
      <c r="H735" s="36">
        <v>4</v>
      </c>
      <c r="I735" s="17">
        <v>1</v>
      </c>
      <c r="J735" s="17">
        <v>1</v>
      </c>
      <c r="K735" s="28">
        <v>5</v>
      </c>
      <c r="L735" s="16">
        <f t="shared" si="26"/>
        <v>19</v>
      </c>
    </row>
    <row r="736" spans="1:12" x14ac:dyDescent="0.25">
      <c r="A736">
        <v>794</v>
      </c>
      <c r="B736" t="str">
        <f t="shared" si="27"/>
        <v>Iowa,Guthrie County</v>
      </c>
      <c r="C736" s="16" t="s">
        <v>28</v>
      </c>
      <c r="D736" s="12" t="s">
        <v>699</v>
      </c>
      <c r="E736" s="17" t="s">
        <v>3499</v>
      </c>
      <c r="F736" s="34">
        <v>4</v>
      </c>
      <c r="G736" s="27">
        <v>2</v>
      </c>
      <c r="H736" s="36">
        <v>4</v>
      </c>
      <c r="I736" s="17">
        <v>1</v>
      </c>
      <c r="J736" s="17">
        <v>1</v>
      </c>
      <c r="K736" s="28">
        <v>5</v>
      </c>
      <c r="L736" s="16">
        <f t="shared" si="26"/>
        <v>17</v>
      </c>
    </row>
    <row r="737" spans="1:12" x14ac:dyDescent="0.25">
      <c r="A737">
        <v>795</v>
      </c>
      <c r="B737" t="str">
        <f t="shared" si="27"/>
        <v>Iowa,Hamilton County</v>
      </c>
      <c r="C737" s="16" t="s">
        <v>28</v>
      </c>
      <c r="D737" s="12" t="s">
        <v>410</v>
      </c>
      <c r="E737" s="17" t="s">
        <v>3358</v>
      </c>
      <c r="F737" s="34">
        <v>4</v>
      </c>
      <c r="G737" s="37">
        <v>5</v>
      </c>
      <c r="H737" s="53">
        <v>3</v>
      </c>
      <c r="I737" s="17">
        <v>1</v>
      </c>
      <c r="J737" s="17">
        <v>1</v>
      </c>
      <c r="K737" s="28">
        <v>5</v>
      </c>
      <c r="L737" s="16">
        <f t="shared" si="26"/>
        <v>19</v>
      </c>
    </row>
    <row r="738" spans="1:12" x14ac:dyDescent="0.25">
      <c r="A738">
        <v>798</v>
      </c>
      <c r="B738" t="str">
        <f t="shared" si="27"/>
        <v>Iowa,Harrison County</v>
      </c>
      <c r="C738" s="16" t="s">
        <v>28</v>
      </c>
      <c r="D738" s="12" t="s">
        <v>652</v>
      </c>
      <c r="E738" s="17" t="s">
        <v>3359</v>
      </c>
      <c r="F738" s="34">
        <v>4</v>
      </c>
      <c r="G738" s="27">
        <v>2</v>
      </c>
      <c r="H738" s="24">
        <v>5</v>
      </c>
      <c r="I738" s="17">
        <v>1</v>
      </c>
      <c r="J738" s="17">
        <v>1</v>
      </c>
      <c r="K738" s="28">
        <v>5</v>
      </c>
      <c r="L738" s="16">
        <f t="shared" si="26"/>
        <v>18</v>
      </c>
    </row>
    <row r="739" spans="1:12" x14ac:dyDescent="0.25">
      <c r="A739">
        <v>799</v>
      </c>
      <c r="B739" t="str">
        <f t="shared" si="27"/>
        <v>Iowa,Henry County</v>
      </c>
      <c r="C739" s="16" t="s">
        <v>28</v>
      </c>
      <c r="D739" s="12" t="s">
        <v>138</v>
      </c>
      <c r="E739" s="17" t="s">
        <v>3217</v>
      </c>
      <c r="F739" s="34">
        <v>4</v>
      </c>
      <c r="G739" s="19">
        <v>4</v>
      </c>
      <c r="H739" s="36">
        <v>4</v>
      </c>
      <c r="I739" s="17">
        <v>1</v>
      </c>
      <c r="J739" s="30">
        <v>2</v>
      </c>
      <c r="K739" s="28">
        <v>5</v>
      </c>
      <c r="L739" s="16">
        <f t="shared" si="26"/>
        <v>20</v>
      </c>
    </row>
    <row r="740" spans="1:12" x14ac:dyDescent="0.25">
      <c r="A740">
        <v>801</v>
      </c>
      <c r="B740" t="str">
        <f t="shared" si="27"/>
        <v>Iowa,Humboldt County</v>
      </c>
      <c r="C740" s="16" t="s">
        <v>28</v>
      </c>
      <c r="D740" s="12" t="s">
        <v>282</v>
      </c>
      <c r="E740" s="17" t="s">
        <v>3360</v>
      </c>
      <c r="F740" s="34">
        <v>4</v>
      </c>
      <c r="G740" s="37">
        <v>5</v>
      </c>
      <c r="H740" s="53">
        <v>3</v>
      </c>
      <c r="I740" s="17">
        <v>1</v>
      </c>
      <c r="J740" s="17">
        <v>1</v>
      </c>
      <c r="K740" s="28">
        <v>5</v>
      </c>
      <c r="L740" s="16">
        <f t="shared" si="26"/>
        <v>19</v>
      </c>
    </row>
    <row r="741" spans="1:12" x14ac:dyDescent="0.25">
      <c r="A741">
        <v>802</v>
      </c>
      <c r="B741" t="str">
        <f t="shared" si="27"/>
        <v>Iowa,Ida County</v>
      </c>
      <c r="C741" s="16" t="s">
        <v>28</v>
      </c>
      <c r="D741" s="12" t="s">
        <v>700</v>
      </c>
      <c r="E741" s="17" t="s">
        <v>3361</v>
      </c>
      <c r="F741" s="34">
        <v>4</v>
      </c>
      <c r="G741" s="19">
        <v>4</v>
      </c>
      <c r="H741" s="36">
        <v>4</v>
      </c>
      <c r="I741" s="17">
        <v>1</v>
      </c>
      <c r="J741" s="17">
        <v>1</v>
      </c>
      <c r="K741" s="28">
        <v>5</v>
      </c>
      <c r="L741" s="16">
        <f t="shared" si="26"/>
        <v>19</v>
      </c>
    </row>
    <row r="742" spans="1:12" x14ac:dyDescent="0.25">
      <c r="A742">
        <v>803</v>
      </c>
      <c r="B742" t="str">
        <f t="shared" si="27"/>
        <v>Iowa,Iowa County</v>
      </c>
      <c r="C742" s="16" t="s">
        <v>28</v>
      </c>
      <c r="D742" s="12" t="s">
        <v>701</v>
      </c>
      <c r="E742" s="17" t="s">
        <v>3500</v>
      </c>
      <c r="F742" s="34">
        <v>4</v>
      </c>
      <c r="G742" s="19">
        <v>4</v>
      </c>
      <c r="H742" s="53">
        <v>3</v>
      </c>
      <c r="I742" s="17">
        <v>1</v>
      </c>
      <c r="J742" s="17">
        <v>1</v>
      </c>
      <c r="K742" s="28">
        <v>5</v>
      </c>
      <c r="L742" s="16">
        <f t="shared" si="26"/>
        <v>18</v>
      </c>
    </row>
    <row r="743" spans="1:12" x14ac:dyDescent="0.25">
      <c r="A743">
        <v>805</v>
      </c>
      <c r="B743" t="str">
        <f t="shared" si="27"/>
        <v>Iowa,Jasper County</v>
      </c>
      <c r="C743" s="16" t="s">
        <v>28</v>
      </c>
      <c r="D743" s="12" t="s">
        <v>499</v>
      </c>
      <c r="E743" s="17" t="s">
        <v>3218</v>
      </c>
      <c r="F743" s="34">
        <v>4</v>
      </c>
      <c r="G743" s="37">
        <v>5</v>
      </c>
      <c r="H743" s="36">
        <v>4</v>
      </c>
      <c r="I743" s="17">
        <v>1</v>
      </c>
      <c r="J743" s="17">
        <v>1</v>
      </c>
      <c r="K743" s="28">
        <v>5</v>
      </c>
      <c r="L743" s="16">
        <f t="shared" si="26"/>
        <v>20</v>
      </c>
    </row>
    <row r="744" spans="1:12" x14ac:dyDescent="0.25">
      <c r="A744">
        <v>807</v>
      </c>
      <c r="B744" t="str">
        <f t="shared" si="27"/>
        <v>Iowa,Johnson County</v>
      </c>
      <c r="C744" s="16" t="s">
        <v>28</v>
      </c>
      <c r="D744" s="12" t="s">
        <v>241</v>
      </c>
      <c r="E744" s="17" t="s">
        <v>3362</v>
      </c>
      <c r="F744" s="34">
        <v>4</v>
      </c>
      <c r="G744" s="19">
        <v>4</v>
      </c>
      <c r="H744" s="36">
        <v>4</v>
      </c>
      <c r="I744" s="17">
        <v>1</v>
      </c>
      <c r="J744" s="17">
        <v>1</v>
      </c>
      <c r="K744" s="28">
        <v>5</v>
      </c>
      <c r="L744" s="16">
        <f t="shared" si="26"/>
        <v>19</v>
      </c>
    </row>
    <row r="745" spans="1:12" x14ac:dyDescent="0.25">
      <c r="A745">
        <v>809</v>
      </c>
      <c r="B745" t="str">
        <f t="shared" si="27"/>
        <v>Iowa,Keokuk County</v>
      </c>
      <c r="C745" s="16" t="s">
        <v>28</v>
      </c>
      <c r="D745" s="12" t="s">
        <v>702</v>
      </c>
      <c r="E745" s="17" t="s">
        <v>3363</v>
      </c>
      <c r="F745" s="34">
        <v>4</v>
      </c>
      <c r="G745" s="19">
        <v>4</v>
      </c>
      <c r="H745" s="36">
        <v>4</v>
      </c>
      <c r="I745" s="17">
        <v>1</v>
      </c>
      <c r="J745" s="17">
        <v>1</v>
      </c>
      <c r="K745" s="28">
        <v>5</v>
      </c>
      <c r="L745" s="16">
        <f t="shared" si="26"/>
        <v>19</v>
      </c>
    </row>
    <row r="746" spans="1:12" x14ac:dyDescent="0.25">
      <c r="A746">
        <v>811</v>
      </c>
      <c r="B746" t="str">
        <f t="shared" si="27"/>
        <v>Iowa,Lee County</v>
      </c>
      <c r="C746" s="16" t="s">
        <v>28</v>
      </c>
      <c r="D746" s="12" t="s">
        <v>145</v>
      </c>
      <c r="E746" s="17" t="s">
        <v>3091</v>
      </c>
      <c r="F746" s="34">
        <v>4</v>
      </c>
      <c r="G746" s="37">
        <v>5</v>
      </c>
      <c r="H746" s="24">
        <v>5</v>
      </c>
      <c r="I746" s="17">
        <v>1</v>
      </c>
      <c r="J746" s="17">
        <v>1</v>
      </c>
      <c r="K746" s="28">
        <v>5</v>
      </c>
      <c r="L746" s="16">
        <f t="shared" si="26"/>
        <v>21</v>
      </c>
    </row>
    <row r="747" spans="1:12" x14ac:dyDescent="0.25">
      <c r="A747">
        <v>813</v>
      </c>
      <c r="B747" t="str">
        <f t="shared" si="27"/>
        <v>Iowa,Louisa County</v>
      </c>
      <c r="C747" s="16" t="s">
        <v>28</v>
      </c>
      <c r="D747" s="12" t="s">
        <v>705</v>
      </c>
      <c r="E747" s="17" t="s">
        <v>3219</v>
      </c>
      <c r="F747" s="34">
        <v>4</v>
      </c>
      <c r="G747" s="37">
        <v>5</v>
      </c>
      <c r="H747" s="36">
        <v>4</v>
      </c>
      <c r="I747" s="17">
        <v>1</v>
      </c>
      <c r="J747" s="17">
        <v>1</v>
      </c>
      <c r="K747" s="28">
        <v>5</v>
      </c>
      <c r="L747" s="16">
        <f t="shared" si="26"/>
        <v>20</v>
      </c>
    </row>
    <row r="748" spans="1:12" x14ac:dyDescent="0.25">
      <c r="A748">
        <v>814</v>
      </c>
      <c r="B748" t="str">
        <f t="shared" si="27"/>
        <v>Iowa,Lucas County</v>
      </c>
      <c r="C748" s="16" t="s">
        <v>28</v>
      </c>
      <c r="D748" s="12" t="s">
        <v>706</v>
      </c>
      <c r="E748" s="17" t="s">
        <v>3220</v>
      </c>
      <c r="F748" s="34">
        <v>4</v>
      </c>
      <c r="G748" s="19">
        <v>4</v>
      </c>
      <c r="H748" s="36">
        <v>4</v>
      </c>
      <c r="I748" s="17">
        <v>1</v>
      </c>
      <c r="J748" s="30">
        <v>2</v>
      </c>
      <c r="K748" s="28">
        <v>5</v>
      </c>
      <c r="L748" s="16">
        <f t="shared" si="26"/>
        <v>20</v>
      </c>
    </row>
    <row r="749" spans="1:12" x14ac:dyDescent="0.25">
      <c r="A749">
        <v>816</v>
      </c>
      <c r="B749" t="str">
        <f t="shared" si="27"/>
        <v>Iowa,Madison County</v>
      </c>
      <c r="C749" s="16" t="s">
        <v>28</v>
      </c>
      <c r="D749" s="12" t="s">
        <v>149</v>
      </c>
      <c r="E749" s="17" t="s">
        <v>3501</v>
      </c>
      <c r="F749" s="34">
        <v>4</v>
      </c>
      <c r="G749" s="27">
        <v>2</v>
      </c>
      <c r="H749" s="36">
        <v>4</v>
      </c>
      <c r="I749" s="17">
        <v>1</v>
      </c>
      <c r="J749" s="17">
        <v>1</v>
      </c>
      <c r="K749" s="28">
        <v>5</v>
      </c>
      <c r="L749" s="16">
        <f t="shared" si="26"/>
        <v>17</v>
      </c>
    </row>
    <row r="750" spans="1:12" x14ac:dyDescent="0.25">
      <c r="A750">
        <v>817</v>
      </c>
      <c r="B750" t="str">
        <f t="shared" si="27"/>
        <v>Iowa,Mahaska County</v>
      </c>
      <c r="C750" s="16" t="s">
        <v>28</v>
      </c>
      <c r="D750" s="12" t="s">
        <v>708</v>
      </c>
      <c r="E750" s="17" t="s">
        <v>3364</v>
      </c>
      <c r="F750" s="34">
        <v>4</v>
      </c>
      <c r="G750" s="19">
        <v>4</v>
      </c>
      <c r="H750" s="36">
        <v>4</v>
      </c>
      <c r="I750" s="17">
        <v>1</v>
      </c>
      <c r="J750" s="17">
        <v>1</v>
      </c>
      <c r="K750" s="28">
        <v>5</v>
      </c>
      <c r="L750" s="16">
        <f t="shared" si="26"/>
        <v>19</v>
      </c>
    </row>
    <row r="751" spans="1:12" x14ac:dyDescent="0.25">
      <c r="A751">
        <v>818</v>
      </c>
      <c r="B751" t="str">
        <f t="shared" si="27"/>
        <v>Iowa,Marion County</v>
      </c>
      <c r="C751" s="16" t="s">
        <v>28</v>
      </c>
      <c r="D751" s="12" t="s">
        <v>151</v>
      </c>
      <c r="E751" s="17" t="s">
        <v>3365</v>
      </c>
      <c r="F751" s="34">
        <v>4</v>
      </c>
      <c r="G751" s="19">
        <v>4</v>
      </c>
      <c r="H751" s="36">
        <v>4</v>
      </c>
      <c r="I751" s="17">
        <v>1</v>
      </c>
      <c r="J751" s="17">
        <v>1</v>
      </c>
      <c r="K751" s="28">
        <v>5</v>
      </c>
      <c r="L751" s="16">
        <f t="shared" si="26"/>
        <v>19</v>
      </c>
    </row>
    <row r="752" spans="1:12" x14ac:dyDescent="0.25">
      <c r="A752">
        <v>820</v>
      </c>
      <c r="B752" t="str">
        <f t="shared" si="27"/>
        <v>Iowa,Mills County</v>
      </c>
      <c r="C752" s="16" t="s">
        <v>28</v>
      </c>
      <c r="D752" s="12" t="s">
        <v>709</v>
      </c>
      <c r="E752" s="17" t="s">
        <v>3366</v>
      </c>
      <c r="F752" s="34">
        <v>4</v>
      </c>
      <c r="G752" s="27">
        <v>2</v>
      </c>
      <c r="H752" s="24">
        <v>5</v>
      </c>
      <c r="I752" s="17">
        <v>1</v>
      </c>
      <c r="J752" s="17">
        <v>1</v>
      </c>
      <c r="K752" s="28">
        <v>5</v>
      </c>
      <c r="L752" s="16">
        <f t="shared" si="26"/>
        <v>18</v>
      </c>
    </row>
    <row r="753" spans="1:12" x14ac:dyDescent="0.25">
      <c r="A753">
        <v>822</v>
      </c>
      <c r="B753" t="str">
        <f t="shared" si="27"/>
        <v>Iowa,Monona County</v>
      </c>
      <c r="C753" s="16" t="s">
        <v>28</v>
      </c>
      <c r="D753" s="12" t="s">
        <v>710</v>
      </c>
      <c r="E753" s="17" t="s">
        <v>3502</v>
      </c>
      <c r="F753" s="34">
        <v>4</v>
      </c>
      <c r="G753" s="27">
        <v>2</v>
      </c>
      <c r="H753" s="36">
        <v>4</v>
      </c>
      <c r="I753" s="17">
        <v>1</v>
      </c>
      <c r="J753" s="17">
        <v>1</v>
      </c>
      <c r="K753" s="28">
        <v>5</v>
      </c>
      <c r="L753" s="16">
        <f t="shared" si="26"/>
        <v>17</v>
      </c>
    </row>
    <row r="754" spans="1:12" x14ac:dyDescent="0.25">
      <c r="A754">
        <v>823</v>
      </c>
      <c r="B754" t="str">
        <f t="shared" si="27"/>
        <v>Iowa,Monroe County</v>
      </c>
      <c r="C754" s="16" t="s">
        <v>28</v>
      </c>
      <c r="D754" s="12" t="s">
        <v>154</v>
      </c>
      <c r="E754" s="17" t="s">
        <v>3221</v>
      </c>
      <c r="F754" s="34">
        <v>4</v>
      </c>
      <c r="G754" s="19">
        <v>4</v>
      </c>
      <c r="H754" s="36">
        <v>4</v>
      </c>
      <c r="I754" s="17">
        <v>1</v>
      </c>
      <c r="J754" s="30">
        <v>2</v>
      </c>
      <c r="K754" s="28">
        <v>5</v>
      </c>
      <c r="L754" s="16">
        <f t="shared" si="26"/>
        <v>20</v>
      </c>
    </row>
    <row r="755" spans="1:12" x14ac:dyDescent="0.25">
      <c r="A755">
        <v>824</v>
      </c>
      <c r="B755" t="str">
        <f t="shared" si="27"/>
        <v>Iowa,Montgomery County</v>
      </c>
      <c r="C755" s="16" t="s">
        <v>28</v>
      </c>
      <c r="D755" s="12" t="s">
        <v>155</v>
      </c>
      <c r="E755" s="17" t="s">
        <v>3503</v>
      </c>
      <c r="F755" s="34">
        <v>4</v>
      </c>
      <c r="G755" s="27">
        <v>2</v>
      </c>
      <c r="H755" s="36">
        <v>4</v>
      </c>
      <c r="I755" s="17">
        <v>1</v>
      </c>
      <c r="J755" s="17">
        <v>1</v>
      </c>
      <c r="K755" s="28">
        <v>5</v>
      </c>
      <c r="L755" s="16">
        <f t="shared" si="26"/>
        <v>17</v>
      </c>
    </row>
    <row r="756" spans="1:12" x14ac:dyDescent="0.25">
      <c r="A756">
        <v>825</v>
      </c>
      <c r="B756" t="str">
        <f t="shared" si="27"/>
        <v>Iowa,Muscatine County</v>
      </c>
      <c r="C756" s="16" t="s">
        <v>28</v>
      </c>
      <c r="D756" s="12" t="s">
        <v>711</v>
      </c>
      <c r="E756" s="17" t="s">
        <v>3092</v>
      </c>
      <c r="F756" s="34">
        <v>4</v>
      </c>
      <c r="G756" s="23">
        <v>6</v>
      </c>
      <c r="H756" s="36">
        <v>4</v>
      </c>
      <c r="I756" s="17">
        <v>1</v>
      </c>
      <c r="J756" s="17">
        <v>1</v>
      </c>
      <c r="K756" s="28">
        <v>5</v>
      </c>
      <c r="L756" s="16">
        <f t="shared" si="26"/>
        <v>21</v>
      </c>
    </row>
    <row r="757" spans="1:12" x14ac:dyDescent="0.25">
      <c r="A757">
        <v>828</v>
      </c>
      <c r="B757" t="str">
        <f t="shared" si="27"/>
        <v>Iowa,Page County</v>
      </c>
      <c r="C757" s="16" t="s">
        <v>28</v>
      </c>
      <c r="D757" s="12" t="s">
        <v>713</v>
      </c>
      <c r="E757" s="17" t="s">
        <v>3367</v>
      </c>
      <c r="F757" s="34">
        <v>4</v>
      </c>
      <c r="G757" s="27">
        <v>2</v>
      </c>
      <c r="H757" s="24">
        <v>5</v>
      </c>
      <c r="I757" s="17">
        <v>1</v>
      </c>
      <c r="J757" s="17">
        <v>1</v>
      </c>
      <c r="K757" s="28">
        <v>5</v>
      </c>
      <c r="L757" s="16">
        <f t="shared" si="26"/>
        <v>18</v>
      </c>
    </row>
    <row r="758" spans="1:12" x14ac:dyDescent="0.25">
      <c r="A758">
        <v>830</v>
      </c>
      <c r="B758" t="str">
        <f t="shared" si="27"/>
        <v>Iowa,Plymouth County</v>
      </c>
      <c r="C758" s="16" t="s">
        <v>28</v>
      </c>
      <c r="D758" s="12" t="s">
        <v>715</v>
      </c>
      <c r="E758" s="17" t="s">
        <v>3504</v>
      </c>
      <c r="F758" s="34">
        <v>4</v>
      </c>
      <c r="G758" s="27">
        <v>2</v>
      </c>
      <c r="H758" s="36">
        <v>4</v>
      </c>
      <c r="I758" s="17">
        <v>1</v>
      </c>
      <c r="J758" s="17">
        <v>1</v>
      </c>
      <c r="K758" s="28">
        <v>5</v>
      </c>
      <c r="L758" s="16">
        <f t="shared" si="26"/>
        <v>17</v>
      </c>
    </row>
    <row r="759" spans="1:12" x14ac:dyDescent="0.25">
      <c r="A759">
        <v>831</v>
      </c>
      <c r="B759" t="str">
        <f t="shared" si="27"/>
        <v>Iowa,Pocahontas County</v>
      </c>
      <c r="C759" s="16" t="s">
        <v>28</v>
      </c>
      <c r="D759" s="12" t="s">
        <v>716</v>
      </c>
      <c r="E759" s="17" t="s">
        <v>3368</v>
      </c>
      <c r="F759" s="34">
        <v>4</v>
      </c>
      <c r="G759" s="37">
        <v>5</v>
      </c>
      <c r="H759" s="53">
        <v>3</v>
      </c>
      <c r="I759" s="17">
        <v>1</v>
      </c>
      <c r="J759" s="17">
        <v>1</v>
      </c>
      <c r="K759" s="28">
        <v>5</v>
      </c>
      <c r="L759" s="16">
        <f t="shared" si="26"/>
        <v>19</v>
      </c>
    </row>
    <row r="760" spans="1:12" x14ac:dyDescent="0.25">
      <c r="A760">
        <v>832</v>
      </c>
      <c r="B760" t="str">
        <f t="shared" si="27"/>
        <v>Iowa,Polk County</v>
      </c>
      <c r="C760" s="16" t="s">
        <v>28</v>
      </c>
      <c r="D760" s="12" t="s">
        <v>254</v>
      </c>
      <c r="E760" s="17" t="s">
        <v>3222</v>
      </c>
      <c r="F760" s="34">
        <v>4</v>
      </c>
      <c r="G760" s="37">
        <v>5</v>
      </c>
      <c r="H760" s="36">
        <v>4</v>
      </c>
      <c r="I760" s="17">
        <v>1</v>
      </c>
      <c r="J760" s="17">
        <v>1</v>
      </c>
      <c r="K760" s="28">
        <v>5</v>
      </c>
      <c r="L760" s="16">
        <f t="shared" si="26"/>
        <v>20</v>
      </c>
    </row>
    <row r="761" spans="1:12" x14ac:dyDescent="0.25">
      <c r="A761">
        <v>833</v>
      </c>
      <c r="B761" t="str">
        <f t="shared" si="27"/>
        <v>Iowa,Pottawattamie County</v>
      </c>
      <c r="C761" s="16" t="s">
        <v>28</v>
      </c>
      <c r="D761" s="12" t="s">
        <v>717</v>
      </c>
      <c r="E761" s="17" t="s">
        <v>3223</v>
      </c>
      <c r="F761" s="22">
        <v>6</v>
      </c>
      <c r="G761" s="27">
        <v>2</v>
      </c>
      <c r="H761" s="24">
        <v>5</v>
      </c>
      <c r="I761" s="17">
        <v>1</v>
      </c>
      <c r="J761" s="17">
        <v>1</v>
      </c>
      <c r="K761" s="28">
        <v>5</v>
      </c>
      <c r="L761" s="16">
        <f t="shared" si="26"/>
        <v>20</v>
      </c>
    </row>
    <row r="762" spans="1:12" x14ac:dyDescent="0.25">
      <c r="A762">
        <v>835</v>
      </c>
      <c r="B762" t="str">
        <f t="shared" si="27"/>
        <v>Iowa,Ringgold County</v>
      </c>
      <c r="C762" s="16" t="s">
        <v>28</v>
      </c>
      <c r="D762" s="12" t="s">
        <v>719</v>
      </c>
      <c r="E762" s="17" t="s">
        <v>3505</v>
      </c>
      <c r="F762" s="34">
        <v>4</v>
      </c>
      <c r="G762" s="27">
        <v>2</v>
      </c>
      <c r="H762" s="36">
        <v>4</v>
      </c>
      <c r="I762" s="17">
        <v>1</v>
      </c>
      <c r="J762" s="17">
        <v>1</v>
      </c>
      <c r="K762" s="28">
        <v>5</v>
      </c>
      <c r="L762" s="16">
        <f t="shared" si="26"/>
        <v>17</v>
      </c>
    </row>
    <row r="763" spans="1:12" x14ac:dyDescent="0.25">
      <c r="A763">
        <v>836</v>
      </c>
      <c r="B763" t="str">
        <f t="shared" si="27"/>
        <v>Iowa,Sac County</v>
      </c>
      <c r="C763" s="16" t="s">
        <v>28</v>
      </c>
      <c r="D763" s="12" t="s">
        <v>720</v>
      </c>
      <c r="E763" s="17" t="s">
        <v>3506</v>
      </c>
      <c r="F763" s="34">
        <v>4</v>
      </c>
      <c r="G763" s="19">
        <v>4</v>
      </c>
      <c r="H763" s="53">
        <v>3</v>
      </c>
      <c r="I763" s="17">
        <v>1</v>
      </c>
      <c r="J763" s="17">
        <v>1</v>
      </c>
      <c r="K763" s="28">
        <v>5</v>
      </c>
      <c r="L763" s="16">
        <f t="shared" si="26"/>
        <v>18</v>
      </c>
    </row>
    <row r="764" spans="1:12" x14ac:dyDescent="0.25">
      <c r="A764">
        <v>838</v>
      </c>
      <c r="B764" t="str">
        <f t="shared" si="27"/>
        <v>Iowa,Shelby County</v>
      </c>
      <c r="C764" s="16" t="s">
        <v>28</v>
      </c>
      <c r="D764" s="12" t="s">
        <v>163</v>
      </c>
      <c r="E764" s="17" t="s">
        <v>3369</v>
      </c>
      <c r="F764" s="34">
        <v>4</v>
      </c>
      <c r="G764" s="19">
        <v>4</v>
      </c>
      <c r="H764" s="36">
        <v>4</v>
      </c>
      <c r="I764" s="17">
        <v>1</v>
      </c>
      <c r="J764" s="17">
        <v>1</v>
      </c>
      <c r="K764" s="28">
        <v>5</v>
      </c>
      <c r="L764" s="16">
        <f t="shared" si="26"/>
        <v>19</v>
      </c>
    </row>
    <row r="765" spans="1:12" x14ac:dyDescent="0.25">
      <c r="A765">
        <v>842</v>
      </c>
      <c r="B765" t="str">
        <f t="shared" si="27"/>
        <v>Iowa,Taylor County</v>
      </c>
      <c r="C765" s="16" t="s">
        <v>28</v>
      </c>
      <c r="D765" s="12" t="s">
        <v>438</v>
      </c>
      <c r="E765" s="17" t="s">
        <v>3507</v>
      </c>
      <c r="F765" s="34">
        <v>4</v>
      </c>
      <c r="G765" s="27">
        <v>2</v>
      </c>
      <c r="H765" s="36">
        <v>4</v>
      </c>
      <c r="I765" s="17">
        <v>1</v>
      </c>
      <c r="J765" s="17">
        <v>1</v>
      </c>
      <c r="K765" s="28">
        <v>5</v>
      </c>
      <c r="L765" s="16">
        <f t="shared" si="26"/>
        <v>17</v>
      </c>
    </row>
    <row r="766" spans="1:12" x14ac:dyDescent="0.25">
      <c r="A766">
        <v>843</v>
      </c>
      <c r="B766" t="str">
        <f t="shared" si="27"/>
        <v>Iowa,Union County</v>
      </c>
      <c r="C766" s="16" t="s">
        <v>28</v>
      </c>
      <c r="D766" s="12" t="s">
        <v>266</v>
      </c>
      <c r="E766" s="17" t="s">
        <v>3508</v>
      </c>
      <c r="F766" s="34">
        <v>4</v>
      </c>
      <c r="G766" s="27">
        <v>2</v>
      </c>
      <c r="H766" s="36">
        <v>4</v>
      </c>
      <c r="I766" s="17">
        <v>1</v>
      </c>
      <c r="J766" s="17">
        <v>1</v>
      </c>
      <c r="K766" s="28">
        <v>5</v>
      </c>
      <c r="L766" s="16">
        <f t="shared" si="26"/>
        <v>17</v>
      </c>
    </row>
    <row r="767" spans="1:12" x14ac:dyDescent="0.25">
      <c r="A767">
        <v>844</v>
      </c>
      <c r="B767" t="str">
        <f t="shared" si="27"/>
        <v>Iowa,Van Buren County</v>
      </c>
      <c r="C767" s="16" t="s">
        <v>28</v>
      </c>
      <c r="D767" s="12" t="s">
        <v>267</v>
      </c>
      <c r="E767" s="17" t="s">
        <v>2874</v>
      </c>
      <c r="F767" s="22">
        <v>6</v>
      </c>
      <c r="G767" s="37">
        <v>5</v>
      </c>
      <c r="H767" s="24">
        <v>5</v>
      </c>
      <c r="I767" s="17">
        <v>1</v>
      </c>
      <c r="J767" s="30">
        <v>2</v>
      </c>
      <c r="K767" s="28">
        <v>5</v>
      </c>
      <c r="L767" s="16">
        <f t="shared" si="26"/>
        <v>24</v>
      </c>
    </row>
    <row r="768" spans="1:12" x14ac:dyDescent="0.25">
      <c r="A768">
        <v>846</v>
      </c>
      <c r="B768" t="str">
        <f t="shared" si="27"/>
        <v>Iowa,Warren County</v>
      </c>
      <c r="C768" s="16" t="s">
        <v>28</v>
      </c>
      <c r="D768" s="12" t="s">
        <v>542</v>
      </c>
      <c r="E768" s="17" t="s">
        <v>3370</v>
      </c>
      <c r="F768" s="34">
        <v>4</v>
      </c>
      <c r="G768" s="19">
        <v>4</v>
      </c>
      <c r="H768" s="36">
        <v>4</v>
      </c>
      <c r="I768" s="17">
        <v>1</v>
      </c>
      <c r="J768" s="17">
        <v>1</v>
      </c>
      <c r="K768" s="28">
        <v>5</v>
      </c>
      <c r="L768" s="16">
        <f t="shared" si="26"/>
        <v>19</v>
      </c>
    </row>
    <row r="769" spans="1:12" x14ac:dyDescent="0.25">
      <c r="A769">
        <v>847</v>
      </c>
      <c r="B769" t="str">
        <f t="shared" si="27"/>
        <v>Iowa,Washington County</v>
      </c>
      <c r="C769" s="16" t="s">
        <v>28</v>
      </c>
      <c r="D769" s="12" t="s">
        <v>169</v>
      </c>
      <c r="E769" s="17" t="s">
        <v>3224</v>
      </c>
      <c r="F769" s="34">
        <v>4</v>
      </c>
      <c r="G769" s="37">
        <v>5</v>
      </c>
      <c r="H769" s="36">
        <v>4</v>
      </c>
      <c r="I769" s="17">
        <v>1</v>
      </c>
      <c r="J769" s="17">
        <v>1</v>
      </c>
      <c r="K769" s="28">
        <v>5</v>
      </c>
      <c r="L769" s="16">
        <f t="shared" si="26"/>
        <v>20</v>
      </c>
    </row>
    <row r="770" spans="1:12" x14ac:dyDescent="0.25">
      <c r="A770">
        <v>848</v>
      </c>
      <c r="B770" t="str">
        <f t="shared" si="27"/>
        <v>Iowa,Wayne County</v>
      </c>
      <c r="C770" s="16" t="s">
        <v>28</v>
      </c>
      <c r="D770" s="12" t="s">
        <v>543</v>
      </c>
      <c r="E770" s="17" t="s">
        <v>3225</v>
      </c>
      <c r="F770" s="34">
        <v>4</v>
      </c>
      <c r="G770" s="19">
        <v>4</v>
      </c>
      <c r="H770" s="36">
        <v>4</v>
      </c>
      <c r="I770" s="17">
        <v>1</v>
      </c>
      <c r="J770" s="30">
        <v>2</v>
      </c>
      <c r="K770" s="28">
        <v>5</v>
      </c>
      <c r="L770" s="16">
        <f t="shared" ref="L770:L833" si="28">SUM(F770:K770)</f>
        <v>20</v>
      </c>
    </row>
    <row r="771" spans="1:12" x14ac:dyDescent="0.25">
      <c r="A771">
        <v>855</v>
      </c>
      <c r="B771" t="str">
        <f t="shared" ref="B771:B834" si="29">C771&amp;","&amp;D771</f>
        <v>Kansas,Allen County</v>
      </c>
      <c r="C771" s="16" t="s">
        <v>29</v>
      </c>
      <c r="D771" s="12" t="s">
        <v>642</v>
      </c>
      <c r="E771" s="17" t="s">
        <v>2768</v>
      </c>
      <c r="F771" s="22">
        <v>6</v>
      </c>
      <c r="G771" s="27">
        <v>2</v>
      </c>
      <c r="H771" s="20">
        <v>8</v>
      </c>
      <c r="I771" s="17">
        <v>1</v>
      </c>
      <c r="J771" s="17">
        <v>1</v>
      </c>
      <c r="K771" s="28">
        <v>5</v>
      </c>
      <c r="L771" s="16">
        <f t="shared" si="28"/>
        <v>23</v>
      </c>
    </row>
    <row r="772" spans="1:12" x14ac:dyDescent="0.25">
      <c r="A772">
        <v>856</v>
      </c>
      <c r="B772" t="str">
        <f t="shared" si="29"/>
        <v>Kansas,Anderson County</v>
      </c>
      <c r="C772" s="16" t="s">
        <v>29</v>
      </c>
      <c r="D772" s="12" t="s">
        <v>728</v>
      </c>
      <c r="E772" s="17" t="s">
        <v>2637</v>
      </c>
      <c r="F772" s="22">
        <v>6</v>
      </c>
      <c r="G772" s="19">
        <v>4</v>
      </c>
      <c r="H772" s="20">
        <v>8</v>
      </c>
      <c r="I772" s="17">
        <v>1</v>
      </c>
      <c r="J772" s="17">
        <v>1</v>
      </c>
      <c r="K772" s="28">
        <v>5</v>
      </c>
      <c r="L772" s="16">
        <f t="shared" si="28"/>
        <v>25</v>
      </c>
    </row>
    <row r="773" spans="1:12" x14ac:dyDescent="0.25">
      <c r="A773">
        <v>857</v>
      </c>
      <c r="B773" t="str">
        <f t="shared" si="29"/>
        <v>Kansas,Atchison County</v>
      </c>
      <c r="C773" s="16" t="s">
        <v>29</v>
      </c>
      <c r="D773" s="12" t="s">
        <v>729</v>
      </c>
      <c r="E773" s="17" t="s">
        <v>3093</v>
      </c>
      <c r="F773" s="34">
        <v>4</v>
      </c>
      <c r="G773" s="27">
        <v>2</v>
      </c>
      <c r="H773" s="29">
        <v>7</v>
      </c>
      <c r="I773" s="17">
        <v>1</v>
      </c>
      <c r="J773" s="17">
        <v>1</v>
      </c>
      <c r="K773" s="28">
        <v>5</v>
      </c>
      <c r="L773" s="16">
        <f t="shared" si="28"/>
        <v>20</v>
      </c>
    </row>
    <row r="774" spans="1:12" x14ac:dyDescent="0.25">
      <c r="A774">
        <v>858</v>
      </c>
      <c r="B774" t="str">
        <f t="shared" si="29"/>
        <v>Kansas,Barber County</v>
      </c>
      <c r="C774" s="16" t="s">
        <v>29</v>
      </c>
      <c r="D774" s="12" t="s">
        <v>730</v>
      </c>
      <c r="E774" s="17" t="s">
        <v>2361</v>
      </c>
      <c r="F774" s="48">
        <v>9</v>
      </c>
      <c r="G774" s="19">
        <v>4</v>
      </c>
      <c r="H774" s="38">
        <v>9</v>
      </c>
      <c r="I774" s="17">
        <v>1</v>
      </c>
      <c r="J774" s="17">
        <v>1</v>
      </c>
      <c r="K774" s="28">
        <v>5</v>
      </c>
      <c r="L774" s="16">
        <f t="shared" si="28"/>
        <v>29</v>
      </c>
    </row>
    <row r="775" spans="1:12" x14ac:dyDescent="0.25">
      <c r="A775">
        <v>859</v>
      </c>
      <c r="B775" t="str">
        <f t="shared" si="29"/>
        <v>Kansas,Barton County</v>
      </c>
      <c r="C775" s="16" t="s">
        <v>29</v>
      </c>
      <c r="D775" s="12" t="s">
        <v>731</v>
      </c>
      <c r="E775" s="17" t="s">
        <v>2517</v>
      </c>
      <c r="F775" s="18">
        <v>7</v>
      </c>
      <c r="G775" s="19">
        <v>4</v>
      </c>
      <c r="H775" s="20">
        <v>8</v>
      </c>
      <c r="I775" s="17">
        <v>1</v>
      </c>
      <c r="J775" s="17">
        <v>1</v>
      </c>
      <c r="K775" s="28">
        <v>5</v>
      </c>
      <c r="L775" s="16">
        <f t="shared" si="28"/>
        <v>26</v>
      </c>
    </row>
    <row r="776" spans="1:12" x14ac:dyDescent="0.25">
      <c r="A776">
        <v>860</v>
      </c>
      <c r="B776" t="str">
        <f t="shared" si="29"/>
        <v>Kansas,Bourbon County</v>
      </c>
      <c r="C776" s="16" t="s">
        <v>29</v>
      </c>
      <c r="D776" s="12" t="s">
        <v>732</v>
      </c>
      <c r="E776" s="17" t="s">
        <v>2518</v>
      </c>
      <c r="F776" s="22">
        <v>6</v>
      </c>
      <c r="G776" s="19">
        <v>4</v>
      </c>
      <c r="H776" s="20">
        <v>8</v>
      </c>
      <c r="I776" s="17">
        <v>1</v>
      </c>
      <c r="J776" s="30">
        <v>2</v>
      </c>
      <c r="K776" s="28">
        <v>5</v>
      </c>
      <c r="L776" s="16">
        <f t="shared" si="28"/>
        <v>26</v>
      </c>
    </row>
    <row r="777" spans="1:12" x14ac:dyDescent="0.25">
      <c r="A777">
        <v>861</v>
      </c>
      <c r="B777" t="str">
        <f t="shared" si="29"/>
        <v>Kansas,Brown County</v>
      </c>
      <c r="C777" s="16" t="s">
        <v>29</v>
      </c>
      <c r="D777" s="12" t="s">
        <v>590</v>
      </c>
      <c r="E777" s="17" t="s">
        <v>3094</v>
      </c>
      <c r="F777" s="22">
        <v>6</v>
      </c>
      <c r="G777" s="27">
        <v>2</v>
      </c>
      <c r="H777" s="33">
        <v>6</v>
      </c>
      <c r="I777" s="17">
        <v>1</v>
      </c>
      <c r="J777" s="17">
        <v>1</v>
      </c>
      <c r="K777" s="28">
        <v>5</v>
      </c>
      <c r="L777" s="16">
        <f t="shared" si="28"/>
        <v>21</v>
      </c>
    </row>
    <row r="778" spans="1:12" x14ac:dyDescent="0.25">
      <c r="A778">
        <v>862</v>
      </c>
      <c r="B778" t="str">
        <f t="shared" si="29"/>
        <v>Kansas,Butler County</v>
      </c>
      <c r="C778" s="16" t="s">
        <v>29</v>
      </c>
      <c r="D778" s="12" t="s">
        <v>111</v>
      </c>
      <c r="E778" s="17" t="s">
        <v>2769</v>
      </c>
      <c r="F778" s="22">
        <v>6</v>
      </c>
      <c r="G778" s="27">
        <v>2</v>
      </c>
      <c r="H778" s="20">
        <v>8</v>
      </c>
      <c r="I778" s="17">
        <v>1</v>
      </c>
      <c r="J778" s="17">
        <v>1</v>
      </c>
      <c r="K778" s="28">
        <v>5</v>
      </c>
      <c r="L778" s="16">
        <f t="shared" si="28"/>
        <v>23</v>
      </c>
    </row>
    <row r="779" spans="1:12" x14ac:dyDescent="0.25">
      <c r="A779">
        <v>863</v>
      </c>
      <c r="B779" t="str">
        <f t="shared" si="29"/>
        <v>Kansas,Chase County</v>
      </c>
      <c r="C779" s="16" t="s">
        <v>29</v>
      </c>
      <c r="D779" s="12" t="s">
        <v>733</v>
      </c>
      <c r="E779" s="17" t="s">
        <v>2638</v>
      </c>
      <c r="F779" s="22">
        <v>6</v>
      </c>
      <c r="G779" s="27">
        <v>2</v>
      </c>
      <c r="H779" s="20">
        <v>8</v>
      </c>
      <c r="I779" s="17">
        <v>1</v>
      </c>
      <c r="J779" s="30">
        <v>2</v>
      </c>
      <c r="K779" s="28">
        <v>5</v>
      </c>
      <c r="L779" s="16">
        <f t="shared" si="28"/>
        <v>24</v>
      </c>
    </row>
    <row r="780" spans="1:12" x14ac:dyDescent="0.25">
      <c r="A780">
        <v>864</v>
      </c>
      <c r="B780" t="str">
        <f t="shared" si="29"/>
        <v>Kansas,Chautauqua County</v>
      </c>
      <c r="C780" s="16" t="s">
        <v>29</v>
      </c>
      <c r="D780" s="12" t="s">
        <v>734</v>
      </c>
      <c r="E780" s="17" t="s">
        <v>2519</v>
      </c>
      <c r="F780" s="18">
        <v>7</v>
      </c>
      <c r="G780" s="27">
        <v>2</v>
      </c>
      <c r="H780" s="20">
        <v>8</v>
      </c>
      <c r="I780" s="17">
        <v>1</v>
      </c>
      <c r="J780" s="30">
        <v>2</v>
      </c>
      <c r="K780" s="28">
        <v>5</v>
      </c>
      <c r="L780" s="16">
        <f t="shared" si="28"/>
        <v>25</v>
      </c>
    </row>
    <row r="781" spans="1:12" x14ac:dyDescent="0.25">
      <c r="A781">
        <v>865</v>
      </c>
      <c r="B781" t="str">
        <f t="shared" si="29"/>
        <v>Kansas,Cherokee County</v>
      </c>
      <c r="C781" s="16" t="s">
        <v>29</v>
      </c>
      <c r="D781" s="12" t="s">
        <v>114</v>
      </c>
      <c r="E781" s="17" t="s">
        <v>2770</v>
      </c>
      <c r="F781" s="22">
        <v>6</v>
      </c>
      <c r="G781" s="27">
        <v>2</v>
      </c>
      <c r="H781" s="20">
        <v>8</v>
      </c>
      <c r="I781" s="17">
        <v>1</v>
      </c>
      <c r="J781" s="17">
        <v>1</v>
      </c>
      <c r="K781" s="28">
        <v>5</v>
      </c>
      <c r="L781" s="16">
        <f t="shared" si="28"/>
        <v>23</v>
      </c>
    </row>
    <row r="782" spans="1:12" x14ac:dyDescent="0.25">
      <c r="A782">
        <v>866</v>
      </c>
      <c r="B782" t="str">
        <f t="shared" si="29"/>
        <v>Kansas,Cheyenne County</v>
      </c>
      <c r="C782" s="16" t="s">
        <v>29</v>
      </c>
      <c r="D782" s="12" t="s">
        <v>336</v>
      </c>
      <c r="E782" s="17" t="s">
        <v>3095</v>
      </c>
      <c r="F782" s="18">
        <v>7</v>
      </c>
      <c r="G782" s="27">
        <v>2</v>
      </c>
      <c r="H782" s="24">
        <v>5</v>
      </c>
      <c r="I782" s="17">
        <v>1</v>
      </c>
      <c r="J782" s="17">
        <v>1</v>
      </c>
      <c r="K782" s="28">
        <v>5</v>
      </c>
      <c r="L782" s="16">
        <f t="shared" si="28"/>
        <v>21</v>
      </c>
    </row>
    <row r="783" spans="1:12" x14ac:dyDescent="0.25">
      <c r="A783">
        <v>867</v>
      </c>
      <c r="B783" t="str">
        <f t="shared" si="29"/>
        <v>Kansas,Clark County</v>
      </c>
      <c r="C783" s="16" t="s">
        <v>29</v>
      </c>
      <c r="D783" s="12" t="s">
        <v>222</v>
      </c>
      <c r="E783" s="17" t="s">
        <v>2430</v>
      </c>
      <c r="F783" s="48">
        <v>9</v>
      </c>
      <c r="G783" s="27">
        <v>2</v>
      </c>
      <c r="H783" s="20">
        <v>8</v>
      </c>
      <c r="I783" s="17">
        <v>1</v>
      </c>
      <c r="J783" s="30">
        <v>2</v>
      </c>
      <c r="K783" s="28">
        <v>5</v>
      </c>
      <c r="L783" s="16">
        <f t="shared" si="28"/>
        <v>27</v>
      </c>
    </row>
    <row r="784" spans="1:12" x14ac:dyDescent="0.25">
      <c r="A784">
        <v>868</v>
      </c>
      <c r="B784" t="str">
        <f t="shared" si="29"/>
        <v>Kansas,Clay County</v>
      </c>
      <c r="C784" s="16" t="s">
        <v>29</v>
      </c>
      <c r="D784" s="12" t="s">
        <v>118</v>
      </c>
      <c r="E784" s="17" t="s">
        <v>2771</v>
      </c>
      <c r="F784" s="22">
        <v>6</v>
      </c>
      <c r="G784" s="27">
        <v>2</v>
      </c>
      <c r="H784" s="20">
        <v>8</v>
      </c>
      <c r="I784" s="17">
        <v>1</v>
      </c>
      <c r="J784" s="17">
        <v>1</v>
      </c>
      <c r="K784" s="28">
        <v>5</v>
      </c>
      <c r="L784" s="16">
        <f t="shared" si="28"/>
        <v>23</v>
      </c>
    </row>
    <row r="785" spans="1:12" x14ac:dyDescent="0.25">
      <c r="A785">
        <v>869</v>
      </c>
      <c r="B785" t="str">
        <f t="shared" si="29"/>
        <v>Kansas,Cloud County</v>
      </c>
      <c r="C785" s="16" t="s">
        <v>29</v>
      </c>
      <c r="D785" s="12" t="s">
        <v>735</v>
      </c>
      <c r="E785" s="17" t="s">
        <v>2772</v>
      </c>
      <c r="F785" s="22">
        <v>6</v>
      </c>
      <c r="G785" s="27">
        <v>2</v>
      </c>
      <c r="H785" s="20">
        <v>8</v>
      </c>
      <c r="I785" s="17">
        <v>1</v>
      </c>
      <c r="J785" s="17">
        <v>1</v>
      </c>
      <c r="K785" s="28">
        <v>5</v>
      </c>
      <c r="L785" s="16">
        <f t="shared" si="28"/>
        <v>23</v>
      </c>
    </row>
    <row r="786" spans="1:12" x14ac:dyDescent="0.25">
      <c r="A786">
        <v>870</v>
      </c>
      <c r="B786" t="str">
        <f t="shared" si="29"/>
        <v>Kansas,Coffey County</v>
      </c>
      <c r="C786" s="16" t="s">
        <v>29</v>
      </c>
      <c r="D786" s="12" t="s">
        <v>736</v>
      </c>
      <c r="E786" s="17" t="s">
        <v>2639</v>
      </c>
      <c r="F786" s="22">
        <v>6</v>
      </c>
      <c r="G786" s="27">
        <v>2</v>
      </c>
      <c r="H786" s="20">
        <v>8</v>
      </c>
      <c r="I786" s="17">
        <v>1</v>
      </c>
      <c r="J786" s="30">
        <v>2</v>
      </c>
      <c r="K786" s="28">
        <v>5</v>
      </c>
      <c r="L786" s="16">
        <f t="shared" si="28"/>
        <v>24</v>
      </c>
    </row>
    <row r="787" spans="1:12" x14ac:dyDescent="0.25">
      <c r="A787">
        <v>871</v>
      </c>
      <c r="B787" t="str">
        <f t="shared" si="29"/>
        <v>Kansas,Comanche County</v>
      </c>
      <c r="C787" s="16" t="s">
        <v>29</v>
      </c>
      <c r="D787" s="12" t="s">
        <v>737</v>
      </c>
      <c r="E787" s="17" t="s">
        <v>2431</v>
      </c>
      <c r="F787" s="18">
        <v>7</v>
      </c>
      <c r="G787" s="19">
        <v>4</v>
      </c>
      <c r="H787" s="38">
        <v>9</v>
      </c>
      <c r="I787" s="17">
        <v>1</v>
      </c>
      <c r="J787" s="17">
        <v>1</v>
      </c>
      <c r="K787" s="28">
        <v>5</v>
      </c>
      <c r="L787" s="16">
        <f t="shared" si="28"/>
        <v>27</v>
      </c>
    </row>
    <row r="788" spans="1:12" x14ac:dyDescent="0.25">
      <c r="A788">
        <v>872</v>
      </c>
      <c r="B788" t="str">
        <f t="shared" si="29"/>
        <v>Kansas,Cowley County</v>
      </c>
      <c r="C788" s="16" t="s">
        <v>29</v>
      </c>
      <c r="D788" s="12" t="s">
        <v>738</v>
      </c>
      <c r="E788" s="17" t="s">
        <v>2773</v>
      </c>
      <c r="F788" s="22">
        <v>6</v>
      </c>
      <c r="G788" s="27">
        <v>2</v>
      </c>
      <c r="H788" s="20">
        <v>8</v>
      </c>
      <c r="I788" s="17">
        <v>1</v>
      </c>
      <c r="J788" s="17">
        <v>1</v>
      </c>
      <c r="K788" s="28">
        <v>5</v>
      </c>
      <c r="L788" s="16">
        <f t="shared" si="28"/>
        <v>23</v>
      </c>
    </row>
    <row r="789" spans="1:12" x14ac:dyDescent="0.25">
      <c r="A789">
        <v>873</v>
      </c>
      <c r="B789" t="str">
        <f t="shared" si="29"/>
        <v>Kansas,Crawford County</v>
      </c>
      <c r="C789" s="16" t="s">
        <v>29</v>
      </c>
      <c r="D789" s="12" t="s">
        <v>227</v>
      </c>
      <c r="E789" s="17" t="s">
        <v>2640</v>
      </c>
      <c r="F789" s="22">
        <v>6</v>
      </c>
      <c r="G789" s="19">
        <v>4</v>
      </c>
      <c r="H789" s="20">
        <v>8</v>
      </c>
      <c r="I789" s="17">
        <v>1</v>
      </c>
      <c r="J789" s="17">
        <v>1</v>
      </c>
      <c r="K789" s="28">
        <v>5</v>
      </c>
      <c r="L789" s="16">
        <f t="shared" si="28"/>
        <v>25</v>
      </c>
    </row>
    <row r="790" spans="1:12" x14ac:dyDescent="0.25">
      <c r="A790">
        <v>874</v>
      </c>
      <c r="B790" t="str">
        <f t="shared" si="29"/>
        <v>Kansas,Decatur County</v>
      </c>
      <c r="C790" s="16" t="s">
        <v>29</v>
      </c>
      <c r="D790" s="12" t="s">
        <v>473</v>
      </c>
      <c r="E790" s="17" t="s">
        <v>2976</v>
      </c>
      <c r="F790" s="22">
        <v>6</v>
      </c>
      <c r="G790" s="27">
        <v>2</v>
      </c>
      <c r="H790" s="33">
        <v>6</v>
      </c>
      <c r="I790" s="17">
        <v>1</v>
      </c>
      <c r="J790" s="30">
        <v>2</v>
      </c>
      <c r="K790" s="28">
        <v>5</v>
      </c>
      <c r="L790" s="16">
        <f t="shared" si="28"/>
        <v>22</v>
      </c>
    </row>
    <row r="791" spans="1:12" x14ac:dyDescent="0.25">
      <c r="A791">
        <v>875</v>
      </c>
      <c r="B791" t="str">
        <f t="shared" si="29"/>
        <v>Kansas,Dickinson County</v>
      </c>
      <c r="C791" s="16" t="s">
        <v>29</v>
      </c>
      <c r="D791" s="12" t="s">
        <v>696</v>
      </c>
      <c r="E791" s="17" t="s">
        <v>2520</v>
      </c>
      <c r="F791" s="18">
        <v>7</v>
      </c>
      <c r="G791" s="19">
        <v>4</v>
      </c>
      <c r="H791" s="20">
        <v>8</v>
      </c>
      <c r="I791" s="17">
        <v>1</v>
      </c>
      <c r="J791" s="17">
        <v>1</v>
      </c>
      <c r="K791" s="28">
        <v>5</v>
      </c>
      <c r="L791" s="16">
        <f t="shared" si="28"/>
        <v>26</v>
      </c>
    </row>
    <row r="792" spans="1:12" x14ac:dyDescent="0.25">
      <c r="A792">
        <v>876</v>
      </c>
      <c r="B792" t="str">
        <f t="shared" si="29"/>
        <v>Kansas,Doniphan County</v>
      </c>
      <c r="C792" s="16" t="s">
        <v>29</v>
      </c>
      <c r="D792" s="12" t="s">
        <v>739</v>
      </c>
      <c r="E792" s="17" t="s">
        <v>3226</v>
      </c>
      <c r="F792" s="34">
        <v>4</v>
      </c>
      <c r="G792" s="27">
        <v>2</v>
      </c>
      <c r="H792" s="33">
        <v>6</v>
      </c>
      <c r="I792" s="17">
        <v>1</v>
      </c>
      <c r="J792" s="17">
        <v>1</v>
      </c>
      <c r="K792" s="28">
        <v>5</v>
      </c>
      <c r="L792" s="16">
        <f t="shared" si="28"/>
        <v>19</v>
      </c>
    </row>
    <row r="793" spans="1:12" x14ac:dyDescent="0.25">
      <c r="A793">
        <v>877</v>
      </c>
      <c r="B793" t="str">
        <f t="shared" si="29"/>
        <v>Kansas,Douglas County</v>
      </c>
      <c r="C793" s="16" t="s">
        <v>29</v>
      </c>
      <c r="D793" s="12" t="s">
        <v>345</v>
      </c>
      <c r="E793" s="17" t="s">
        <v>2774</v>
      </c>
      <c r="F793" s="22">
        <v>6</v>
      </c>
      <c r="G793" s="27">
        <v>2</v>
      </c>
      <c r="H793" s="20">
        <v>8</v>
      </c>
      <c r="I793" s="17">
        <v>1</v>
      </c>
      <c r="J793" s="17">
        <v>1</v>
      </c>
      <c r="K793" s="28">
        <v>5</v>
      </c>
      <c r="L793" s="16">
        <f t="shared" si="28"/>
        <v>23</v>
      </c>
    </row>
    <row r="794" spans="1:12" x14ac:dyDescent="0.25">
      <c r="A794">
        <v>878</v>
      </c>
      <c r="B794" t="str">
        <f t="shared" si="29"/>
        <v>Kansas,Edwards County</v>
      </c>
      <c r="C794" s="16" t="s">
        <v>29</v>
      </c>
      <c r="D794" s="12" t="s">
        <v>601</v>
      </c>
      <c r="E794" s="17" t="s">
        <v>2775</v>
      </c>
      <c r="F794" s="18">
        <v>7</v>
      </c>
      <c r="G794" s="19">
        <v>4</v>
      </c>
      <c r="H794" s="29">
        <v>7</v>
      </c>
      <c r="I794" s="17">
        <v>1</v>
      </c>
      <c r="J794" s="17">
        <v>1</v>
      </c>
      <c r="K794" s="28">
        <v>5</v>
      </c>
      <c r="L794" s="16">
        <f t="shared" si="28"/>
        <v>25</v>
      </c>
    </row>
    <row r="795" spans="1:12" x14ac:dyDescent="0.25">
      <c r="A795">
        <v>879</v>
      </c>
      <c r="B795" t="str">
        <f t="shared" si="29"/>
        <v>Kansas,Elk County</v>
      </c>
      <c r="C795" s="16" t="s">
        <v>29</v>
      </c>
      <c r="D795" s="12" t="s">
        <v>740</v>
      </c>
      <c r="E795" s="17" t="s">
        <v>2641</v>
      </c>
      <c r="F795" s="22">
        <v>6</v>
      </c>
      <c r="G795" s="27">
        <v>2</v>
      </c>
      <c r="H795" s="20">
        <v>8</v>
      </c>
      <c r="I795" s="17">
        <v>1</v>
      </c>
      <c r="J795" s="30">
        <v>2</v>
      </c>
      <c r="K795" s="28">
        <v>5</v>
      </c>
      <c r="L795" s="16">
        <f t="shared" si="28"/>
        <v>24</v>
      </c>
    </row>
    <row r="796" spans="1:12" x14ac:dyDescent="0.25">
      <c r="A796">
        <v>880</v>
      </c>
      <c r="B796" t="str">
        <f t="shared" si="29"/>
        <v>Kansas,Ellis County</v>
      </c>
      <c r="C796" s="16" t="s">
        <v>29</v>
      </c>
      <c r="D796" s="12" t="s">
        <v>741</v>
      </c>
      <c r="E796" s="17" t="s">
        <v>2521</v>
      </c>
      <c r="F796" s="18">
        <v>7</v>
      </c>
      <c r="G796" s="27">
        <v>2</v>
      </c>
      <c r="H796" s="20">
        <v>8</v>
      </c>
      <c r="I796" s="17">
        <v>1</v>
      </c>
      <c r="J796" s="30">
        <v>2</v>
      </c>
      <c r="K796" s="28">
        <v>5</v>
      </c>
      <c r="L796" s="16">
        <f t="shared" si="28"/>
        <v>25</v>
      </c>
    </row>
    <row r="797" spans="1:12" x14ac:dyDescent="0.25">
      <c r="A797">
        <v>881</v>
      </c>
      <c r="B797" t="str">
        <f t="shared" si="29"/>
        <v>Kansas,Ellsworth County</v>
      </c>
      <c r="C797" s="16" t="s">
        <v>29</v>
      </c>
      <c r="D797" s="12" t="s">
        <v>742</v>
      </c>
      <c r="E797" s="17" t="s">
        <v>2776</v>
      </c>
      <c r="F797" s="22">
        <v>6</v>
      </c>
      <c r="G797" s="27">
        <v>2</v>
      </c>
      <c r="H797" s="20">
        <v>8</v>
      </c>
      <c r="I797" s="17">
        <v>1</v>
      </c>
      <c r="J797" s="17">
        <v>1</v>
      </c>
      <c r="K797" s="28">
        <v>5</v>
      </c>
      <c r="L797" s="16">
        <f t="shared" si="28"/>
        <v>23</v>
      </c>
    </row>
    <row r="798" spans="1:12" x14ac:dyDescent="0.25">
      <c r="A798">
        <v>882</v>
      </c>
      <c r="B798" t="str">
        <f t="shared" si="29"/>
        <v>Kansas,Finney County</v>
      </c>
      <c r="C798" s="16" t="s">
        <v>29</v>
      </c>
      <c r="D798" s="12" t="s">
        <v>743</v>
      </c>
      <c r="E798" s="17" t="s">
        <v>2875</v>
      </c>
      <c r="F798" s="18">
        <v>7</v>
      </c>
      <c r="G798" s="27">
        <v>2</v>
      </c>
      <c r="H798" s="29">
        <v>7</v>
      </c>
      <c r="I798" s="17">
        <v>1</v>
      </c>
      <c r="J798" s="17">
        <v>1</v>
      </c>
      <c r="K798" s="28">
        <v>5</v>
      </c>
      <c r="L798" s="16">
        <f t="shared" si="28"/>
        <v>23</v>
      </c>
    </row>
    <row r="799" spans="1:12" x14ac:dyDescent="0.25">
      <c r="A799">
        <v>883</v>
      </c>
      <c r="B799" t="str">
        <f t="shared" si="29"/>
        <v>Kansas,Ford County</v>
      </c>
      <c r="C799" s="16" t="s">
        <v>29</v>
      </c>
      <c r="D799" s="12" t="s">
        <v>602</v>
      </c>
      <c r="E799" s="17" t="s">
        <v>2642</v>
      </c>
      <c r="F799" s="18">
        <v>7</v>
      </c>
      <c r="G799" s="27">
        <v>2</v>
      </c>
      <c r="H799" s="35">
        <v>8</v>
      </c>
      <c r="I799" s="17">
        <v>1</v>
      </c>
      <c r="J799" s="30">
        <v>2</v>
      </c>
      <c r="K799" s="28">
        <v>5</v>
      </c>
      <c r="L799" s="16">
        <f t="shared" si="28"/>
        <v>25</v>
      </c>
    </row>
    <row r="800" spans="1:12" x14ac:dyDescent="0.25">
      <c r="A800">
        <v>884</v>
      </c>
      <c r="B800" t="str">
        <f t="shared" si="29"/>
        <v>Kansas,Franklin County</v>
      </c>
      <c r="C800" s="16" t="s">
        <v>29</v>
      </c>
      <c r="D800" s="12" t="s">
        <v>134</v>
      </c>
      <c r="E800" s="17" t="s">
        <v>2876</v>
      </c>
      <c r="F800" s="22">
        <v>6</v>
      </c>
      <c r="G800" s="27">
        <v>2</v>
      </c>
      <c r="H800" s="35">
        <v>8</v>
      </c>
      <c r="I800" s="17">
        <v>1</v>
      </c>
      <c r="J800" s="17">
        <v>1</v>
      </c>
      <c r="K800" s="28">
        <v>5</v>
      </c>
      <c r="L800" s="16">
        <f t="shared" si="28"/>
        <v>23</v>
      </c>
    </row>
    <row r="801" spans="1:12" x14ac:dyDescent="0.25">
      <c r="A801">
        <v>885</v>
      </c>
      <c r="B801" t="str">
        <f t="shared" si="29"/>
        <v>Kansas,Geary County</v>
      </c>
      <c r="C801" s="16" t="s">
        <v>29</v>
      </c>
      <c r="D801" s="12" t="s">
        <v>744</v>
      </c>
      <c r="E801" s="17" t="s">
        <v>2643</v>
      </c>
      <c r="F801" s="22">
        <v>6</v>
      </c>
      <c r="G801" s="27">
        <v>2</v>
      </c>
      <c r="H801" s="20">
        <v>8</v>
      </c>
      <c r="I801" s="17">
        <v>1</v>
      </c>
      <c r="J801" s="30">
        <v>2</v>
      </c>
      <c r="K801" s="28">
        <v>5</v>
      </c>
      <c r="L801" s="16">
        <f t="shared" si="28"/>
        <v>24</v>
      </c>
    </row>
    <row r="802" spans="1:12" x14ac:dyDescent="0.25">
      <c r="A802">
        <v>886</v>
      </c>
      <c r="B802" t="str">
        <f t="shared" si="29"/>
        <v>Kansas,Gove County</v>
      </c>
      <c r="C802" s="16" t="s">
        <v>29</v>
      </c>
      <c r="D802" s="12" t="s">
        <v>745</v>
      </c>
      <c r="E802" s="17" t="s">
        <v>2877</v>
      </c>
      <c r="F802" s="22">
        <v>6</v>
      </c>
      <c r="G802" s="27">
        <v>2</v>
      </c>
      <c r="H802" s="29">
        <v>7</v>
      </c>
      <c r="I802" s="17">
        <v>1</v>
      </c>
      <c r="J802" s="30">
        <v>2</v>
      </c>
      <c r="K802" s="28">
        <v>5</v>
      </c>
      <c r="L802" s="16">
        <f t="shared" si="28"/>
        <v>23</v>
      </c>
    </row>
    <row r="803" spans="1:12" x14ac:dyDescent="0.25">
      <c r="A803">
        <v>887</v>
      </c>
      <c r="B803" t="str">
        <f t="shared" si="29"/>
        <v>Kansas,Graham County</v>
      </c>
      <c r="C803" s="16" t="s">
        <v>29</v>
      </c>
      <c r="D803" s="12" t="s">
        <v>203</v>
      </c>
      <c r="E803" s="17" t="s">
        <v>2522</v>
      </c>
      <c r="F803" s="18">
        <v>7</v>
      </c>
      <c r="G803" s="27">
        <v>2</v>
      </c>
      <c r="H803" s="20">
        <v>8</v>
      </c>
      <c r="I803" s="17">
        <v>1</v>
      </c>
      <c r="J803" s="30">
        <v>2</v>
      </c>
      <c r="K803" s="28">
        <v>5</v>
      </c>
      <c r="L803" s="16">
        <f t="shared" si="28"/>
        <v>25</v>
      </c>
    </row>
    <row r="804" spans="1:12" x14ac:dyDescent="0.25">
      <c r="A804">
        <v>888</v>
      </c>
      <c r="B804" t="str">
        <f t="shared" si="29"/>
        <v>Kansas,Grant County</v>
      </c>
      <c r="C804" s="16" t="s">
        <v>29</v>
      </c>
      <c r="D804" s="12" t="s">
        <v>235</v>
      </c>
      <c r="E804" s="17" t="s">
        <v>2777</v>
      </c>
      <c r="F804" s="18">
        <v>7</v>
      </c>
      <c r="G804" s="27">
        <v>2</v>
      </c>
      <c r="H804" s="35">
        <v>8</v>
      </c>
      <c r="I804" s="17">
        <v>1</v>
      </c>
      <c r="J804" s="17">
        <v>1</v>
      </c>
      <c r="K804" s="28">
        <v>5</v>
      </c>
      <c r="L804" s="16">
        <f t="shared" si="28"/>
        <v>24</v>
      </c>
    </row>
    <row r="805" spans="1:12" x14ac:dyDescent="0.25">
      <c r="A805">
        <v>889</v>
      </c>
      <c r="B805" t="str">
        <f t="shared" si="29"/>
        <v>Kansas,Gray County</v>
      </c>
      <c r="C805" s="16" t="s">
        <v>29</v>
      </c>
      <c r="D805" s="12" t="s">
        <v>746</v>
      </c>
      <c r="E805" s="17" t="s">
        <v>2878</v>
      </c>
      <c r="F805" s="18">
        <v>7</v>
      </c>
      <c r="G805" s="27">
        <v>2</v>
      </c>
      <c r="H805" s="29">
        <v>7</v>
      </c>
      <c r="I805" s="17">
        <v>1</v>
      </c>
      <c r="J805" s="17">
        <v>1</v>
      </c>
      <c r="K805" s="28">
        <v>5</v>
      </c>
      <c r="L805" s="16">
        <f t="shared" si="28"/>
        <v>23</v>
      </c>
    </row>
    <row r="806" spans="1:12" x14ac:dyDescent="0.25">
      <c r="A806">
        <v>890</v>
      </c>
      <c r="B806" t="str">
        <f t="shared" si="29"/>
        <v>Kansas,Greeley County</v>
      </c>
      <c r="C806" s="16" t="s">
        <v>29</v>
      </c>
      <c r="D806" s="12" t="s">
        <v>747</v>
      </c>
      <c r="E806" s="17" t="s">
        <v>2879</v>
      </c>
      <c r="F806" s="18">
        <v>7</v>
      </c>
      <c r="G806" s="27">
        <v>2</v>
      </c>
      <c r="H806" s="33">
        <v>6</v>
      </c>
      <c r="I806" s="17">
        <v>1</v>
      </c>
      <c r="J806" s="30">
        <v>2</v>
      </c>
      <c r="K806" s="28">
        <v>5</v>
      </c>
      <c r="L806" s="16">
        <f t="shared" si="28"/>
        <v>23</v>
      </c>
    </row>
    <row r="807" spans="1:12" x14ac:dyDescent="0.25">
      <c r="A807">
        <v>891</v>
      </c>
      <c r="B807" t="str">
        <f t="shared" si="29"/>
        <v>Kansas,Greenwood County</v>
      </c>
      <c r="C807" s="16" t="s">
        <v>29</v>
      </c>
      <c r="D807" s="12" t="s">
        <v>748</v>
      </c>
      <c r="E807" s="17" t="s">
        <v>2523</v>
      </c>
      <c r="F807" s="22">
        <v>6</v>
      </c>
      <c r="G807" s="27">
        <v>2</v>
      </c>
      <c r="H807" s="20">
        <v>8</v>
      </c>
      <c r="I807" s="17">
        <v>1</v>
      </c>
      <c r="J807" s="50">
        <v>3</v>
      </c>
      <c r="K807" s="28">
        <v>5</v>
      </c>
      <c r="L807" s="16">
        <f t="shared" si="28"/>
        <v>25</v>
      </c>
    </row>
    <row r="808" spans="1:12" x14ac:dyDescent="0.25">
      <c r="A808">
        <v>892</v>
      </c>
      <c r="B808" t="str">
        <f t="shared" si="29"/>
        <v>Kansas,Hamilton County</v>
      </c>
      <c r="C808" s="16" t="s">
        <v>29</v>
      </c>
      <c r="D808" s="12" t="s">
        <v>410</v>
      </c>
      <c r="E808" s="17" t="s">
        <v>2778</v>
      </c>
      <c r="F808" s="18">
        <v>7</v>
      </c>
      <c r="G808" s="27">
        <v>2</v>
      </c>
      <c r="H808" s="29">
        <v>7</v>
      </c>
      <c r="I808" s="17">
        <v>1</v>
      </c>
      <c r="J808" s="30">
        <v>2</v>
      </c>
      <c r="K808" s="28">
        <v>5</v>
      </c>
      <c r="L808" s="16">
        <f t="shared" si="28"/>
        <v>24</v>
      </c>
    </row>
    <row r="809" spans="1:12" x14ac:dyDescent="0.25">
      <c r="A809">
        <v>893</v>
      </c>
      <c r="B809" t="str">
        <f t="shared" si="29"/>
        <v>Kansas,Harper County</v>
      </c>
      <c r="C809" s="16" t="s">
        <v>29</v>
      </c>
      <c r="D809" s="12" t="s">
        <v>749</v>
      </c>
      <c r="E809" s="17" t="s">
        <v>2524</v>
      </c>
      <c r="F809" s="18">
        <v>7</v>
      </c>
      <c r="G809" s="27">
        <v>2</v>
      </c>
      <c r="H809" s="38">
        <v>9</v>
      </c>
      <c r="I809" s="17">
        <v>1</v>
      </c>
      <c r="J809" s="17">
        <v>1</v>
      </c>
      <c r="K809" s="28">
        <v>5</v>
      </c>
      <c r="L809" s="16">
        <f t="shared" si="28"/>
        <v>25</v>
      </c>
    </row>
    <row r="810" spans="1:12" x14ac:dyDescent="0.25">
      <c r="A810">
        <v>894</v>
      </c>
      <c r="B810" t="str">
        <f t="shared" si="29"/>
        <v>Kansas,Harvey County</v>
      </c>
      <c r="C810" s="16" t="s">
        <v>29</v>
      </c>
      <c r="D810" s="12" t="s">
        <v>750</v>
      </c>
      <c r="E810" s="17" t="s">
        <v>2880</v>
      </c>
      <c r="F810" s="22">
        <v>6</v>
      </c>
      <c r="G810" s="27">
        <v>2</v>
      </c>
      <c r="H810" s="35">
        <v>8</v>
      </c>
      <c r="I810" s="17">
        <v>1</v>
      </c>
      <c r="J810" s="17">
        <v>1</v>
      </c>
      <c r="K810" s="28">
        <v>5</v>
      </c>
      <c r="L810" s="16">
        <f t="shared" si="28"/>
        <v>23</v>
      </c>
    </row>
    <row r="811" spans="1:12" x14ac:dyDescent="0.25">
      <c r="A811">
        <v>895</v>
      </c>
      <c r="B811" t="str">
        <f t="shared" si="29"/>
        <v>Kansas,Haskell County</v>
      </c>
      <c r="C811" s="16" t="s">
        <v>29</v>
      </c>
      <c r="D811" s="12" t="s">
        <v>751</v>
      </c>
      <c r="E811" s="17" t="s">
        <v>2881</v>
      </c>
      <c r="F811" s="18">
        <v>7</v>
      </c>
      <c r="G811" s="27">
        <v>2</v>
      </c>
      <c r="H811" s="29">
        <v>7</v>
      </c>
      <c r="I811" s="17">
        <v>1</v>
      </c>
      <c r="J811" s="17">
        <v>1</v>
      </c>
      <c r="K811" s="28">
        <v>5</v>
      </c>
      <c r="L811" s="16">
        <f t="shared" si="28"/>
        <v>23</v>
      </c>
    </row>
    <row r="812" spans="1:12" x14ac:dyDescent="0.25">
      <c r="A812">
        <v>896</v>
      </c>
      <c r="B812" t="str">
        <f t="shared" si="29"/>
        <v>Kansas,Hodgeman County</v>
      </c>
      <c r="C812" s="16" t="s">
        <v>29</v>
      </c>
      <c r="D812" s="12" t="s">
        <v>752</v>
      </c>
      <c r="E812" s="17" t="s">
        <v>2525</v>
      </c>
      <c r="F812" s="18">
        <v>7</v>
      </c>
      <c r="G812" s="27">
        <v>2</v>
      </c>
      <c r="H812" s="20">
        <v>8</v>
      </c>
      <c r="I812" s="17">
        <v>1</v>
      </c>
      <c r="J812" s="30">
        <v>2</v>
      </c>
      <c r="K812" s="28">
        <v>5</v>
      </c>
      <c r="L812" s="16">
        <f t="shared" si="28"/>
        <v>25</v>
      </c>
    </row>
    <row r="813" spans="1:12" x14ac:dyDescent="0.25">
      <c r="A813">
        <v>897</v>
      </c>
      <c r="B813" t="str">
        <f t="shared" si="29"/>
        <v>Kansas,Jackson County</v>
      </c>
      <c r="C813" s="16" t="s">
        <v>29</v>
      </c>
      <c r="D813" s="12" t="s">
        <v>140</v>
      </c>
      <c r="E813" s="17" t="s">
        <v>2882</v>
      </c>
      <c r="F813" s="22">
        <v>6</v>
      </c>
      <c r="G813" s="27">
        <v>2</v>
      </c>
      <c r="H813" s="35">
        <v>8</v>
      </c>
      <c r="I813" s="17">
        <v>1</v>
      </c>
      <c r="J813" s="17">
        <v>1</v>
      </c>
      <c r="K813" s="28">
        <v>5</v>
      </c>
      <c r="L813" s="16">
        <f t="shared" si="28"/>
        <v>23</v>
      </c>
    </row>
    <row r="814" spans="1:12" x14ac:dyDescent="0.25">
      <c r="A814">
        <v>899</v>
      </c>
      <c r="B814" t="str">
        <f t="shared" si="29"/>
        <v>Kansas,Jewell County</v>
      </c>
      <c r="C814" s="16" t="s">
        <v>29</v>
      </c>
      <c r="D814" s="12" t="s">
        <v>753</v>
      </c>
      <c r="E814" s="17" t="s">
        <v>2883</v>
      </c>
      <c r="F814" s="22">
        <v>6</v>
      </c>
      <c r="G814" s="27">
        <v>2</v>
      </c>
      <c r="H814" s="35">
        <v>8</v>
      </c>
      <c r="I814" s="17">
        <v>1</v>
      </c>
      <c r="J814" s="17">
        <v>1</v>
      </c>
      <c r="K814" s="28">
        <v>5</v>
      </c>
      <c r="L814" s="16">
        <f t="shared" si="28"/>
        <v>23</v>
      </c>
    </row>
    <row r="815" spans="1:12" x14ac:dyDescent="0.25">
      <c r="A815">
        <v>900</v>
      </c>
      <c r="B815" t="str">
        <f t="shared" si="29"/>
        <v>Kansas,Johnson County</v>
      </c>
      <c r="C815" s="16" t="s">
        <v>29</v>
      </c>
      <c r="D815" s="12" t="s">
        <v>241</v>
      </c>
      <c r="E815" s="17" t="s">
        <v>2884</v>
      </c>
      <c r="F815" s="34">
        <v>4</v>
      </c>
      <c r="G815" s="27">
        <v>2</v>
      </c>
      <c r="H815" s="35">
        <v>8</v>
      </c>
      <c r="I815" s="17">
        <v>1</v>
      </c>
      <c r="J815" s="30">
        <v>2</v>
      </c>
      <c r="K815" s="28">
        <v>5</v>
      </c>
      <c r="L815" s="16">
        <f t="shared" si="28"/>
        <v>22</v>
      </c>
    </row>
    <row r="816" spans="1:12" x14ac:dyDescent="0.25">
      <c r="A816">
        <v>901</v>
      </c>
      <c r="B816" t="str">
        <f t="shared" si="29"/>
        <v>Kansas,Kearny County</v>
      </c>
      <c r="C816" s="16" t="s">
        <v>29</v>
      </c>
      <c r="D816" s="12" t="s">
        <v>754</v>
      </c>
      <c r="E816" s="17" t="s">
        <v>2885</v>
      </c>
      <c r="F816" s="18">
        <v>7</v>
      </c>
      <c r="G816" s="27">
        <v>2</v>
      </c>
      <c r="H816" s="29">
        <v>7</v>
      </c>
      <c r="I816" s="17">
        <v>1</v>
      </c>
      <c r="J816" s="17">
        <v>1</v>
      </c>
      <c r="K816" s="28">
        <v>5</v>
      </c>
      <c r="L816" s="16">
        <f t="shared" si="28"/>
        <v>23</v>
      </c>
    </row>
    <row r="817" spans="1:12" x14ac:dyDescent="0.25">
      <c r="A817">
        <v>902</v>
      </c>
      <c r="B817" t="str">
        <f t="shared" si="29"/>
        <v>Kansas,Kingman County</v>
      </c>
      <c r="C817" s="16" t="s">
        <v>29</v>
      </c>
      <c r="D817" s="12" t="s">
        <v>755</v>
      </c>
      <c r="E817" s="17" t="s">
        <v>2644</v>
      </c>
      <c r="F817" s="18">
        <v>7</v>
      </c>
      <c r="G817" s="27">
        <v>2</v>
      </c>
      <c r="H817" s="20">
        <v>8</v>
      </c>
      <c r="I817" s="17">
        <v>1</v>
      </c>
      <c r="J817" s="17">
        <v>1</v>
      </c>
      <c r="K817" s="28">
        <v>5</v>
      </c>
      <c r="L817" s="16">
        <f t="shared" si="28"/>
        <v>24</v>
      </c>
    </row>
    <row r="818" spans="1:12" x14ac:dyDescent="0.25">
      <c r="A818">
        <v>903</v>
      </c>
      <c r="B818" t="str">
        <f t="shared" si="29"/>
        <v>Kansas,Kiowa County</v>
      </c>
      <c r="C818" s="16" t="s">
        <v>29</v>
      </c>
      <c r="D818" s="12" t="s">
        <v>356</v>
      </c>
      <c r="E818" s="17" t="s">
        <v>2526</v>
      </c>
      <c r="F818" s="18">
        <v>7</v>
      </c>
      <c r="G818" s="19">
        <v>4</v>
      </c>
      <c r="H818" s="20">
        <v>8</v>
      </c>
      <c r="I818" s="17">
        <v>1</v>
      </c>
      <c r="J818" s="17">
        <v>1</v>
      </c>
      <c r="K818" s="28">
        <v>5</v>
      </c>
      <c r="L818" s="16">
        <f t="shared" si="28"/>
        <v>26</v>
      </c>
    </row>
    <row r="819" spans="1:12" x14ac:dyDescent="0.25">
      <c r="A819">
        <v>904</v>
      </c>
      <c r="B819" t="str">
        <f t="shared" si="29"/>
        <v>Kansas,Labette County</v>
      </c>
      <c r="C819" s="16" t="s">
        <v>29</v>
      </c>
      <c r="D819" s="12" t="s">
        <v>756</v>
      </c>
      <c r="E819" s="17" t="s">
        <v>2779</v>
      </c>
      <c r="F819" s="22">
        <v>6</v>
      </c>
      <c r="G819" s="27">
        <v>2</v>
      </c>
      <c r="H819" s="20">
        <v>8</v>
      </c>
      <c r="I819" s="17">
        <v>1</v>
      </c>
      <c r="J819" s="17">
        <v>1</v>
      </c>
      <c r="K819" s="28">
        <v>5</v>
      </c>
      <c r="L819" s="16">
        <f t="shared" si="28"/>
        <v>23</v>
      </c>
    </row>
    <row r="820" spans="1:12" x14ac:dyDescent="0.25">
      <c r="A820">
        <v>905</v>
      </c>
      <c r="B820" t="str">
        <f t="shared" si="29"/>
        <v>Kansas,Lane County</v>
      </c>
      <c r="C820" s="16" t="s">
        <v>29</v>
      </c>
      <c r="D820" s="12" t="s">
        <v>757</v>
      </c>
      <c r="E820" s="17" t="s">
        <v>2886</v>
      </c>
      <c r="F820" s="18">
        <v>7</v>
      </c>
      <c r="G820" s="27">
        <v>2</v>
      </c>
      <c r="H820" s="29">
        <v>7</v>
      </c>
      <c r="I820" s="17">
        <v>1</v>
      </c>
      <c r="J820" s="17">
        <v>1</v>
      </c>
      <c r="K820" s="28">
        <v>5</v>
      </c>
      <c r="L820" s="16">
        <f t="shared" si="28"/>
        <v>23</v>
      </c>
    </row>
    <row r="821" spans="1:12" x14ac:dyDescent="0.25">
      <c r="A821">
        <v>906</v>
      </c>
      <c r="B821" t="str">
        <f t="shared" si="29"/>
        <v>Kansas,Leavenworth County</v>
      </c>
      <c r="C821" s="16" t="s">
        <v>29</v>
      </c>
      <c r="D821" s="12" t="s">
        <v>758</v>
      </c>
      <c r="E821" s="17" t="s">
        <v>2887</v>
      </c>
      <c r="F821" s="34">
        <v>4</v>
      </c>
      <c r="G821" s="27">
        <v>2</v>
      </c>
      <c r="H821" s="20">
        <v>8</v>
      </c>
      <c r="I821" s="17">
        <v>1</v>
      </c>
      <c r="J821" s="17">
        <v>1</v>
      </c>
      <c r="K821" s="28">
        <v>5</v>
      </c>
      <c r="L821" s="16">
        <f t="shared" si="28"/>
        <v>21</v>
      </c>
    </row>
    <row r="822" spans="1:12" x14ac:dyDescent="0.25">
      <c r="A822">
        <v>907</v>
      </c>
      <c r="B822" t="str">
        <f t="shared" si="29"/>
        <v>Kansas,Lincoln County</v>
      </c>
      <c r="C822" s="16" t="s">
        <v>29</v>
      </c>
      <c r="D822" s="12" t="s">
        <v>243</v>
      </c>
      <c r="E822" s="17" t="s">
        <v>2645</v>
      </c>
      <c r="F822" s="18">
        <v>7</v>
      </c>
      <c r="G822" s="27">
        <v>2</v>
      </c>
      <c r="H822" s="20">
        <v>8</v>
      </c>
      <c r="I822" s="17">
        <v>1</v>
      </c>
      <c r="J822" s="17">
        <v>1</v>
      </c>
      <c r="K822" s="28">
        <v>5</v>
      </c>
      <c r="L822" s="16">
        <f t="shared" si="28"/>
        <v>24</v>
      </c>
    </row>
    <row r="823" spans="1:12" x14ac:dyDescent="0.25">
      <c r="A823">
        <v>908</v>
      </c>
      <c r="B823" t="str">
        <f t="shared" si="29"/>
        <v>Kansas,Linn County</v>
      </c>
      <c r="C823" s="16" t="s">
        <v>29</v>
      </c>
      <c r="D823" s="12" t="s">
        <v>704</v>
      </c>
      <c r="E823" s="17" t="s">
        <v>2646</v>
      </c>
      <c r="F823" s="22">
        <v>6</v>
      </c>
      <c r="G823" s="27">
        <v>2</v>
      </c>
      <c r="H823" s="20">
        <v>8</v>
      </c>
      <c r="I823" s="17">
        <v>1</v>
      </c>
      <c r="J823" s="30">
        <v>2</v>
      </c>
      <c r="K823" s="28">
        <v>5</v>
      </c>
      <c r="L823" s="16">
        <f t="shared" si="28"/>
        <v>24</v>
      </c>
    </row>
    <row r="824" spans="1:12" x14ac:dyDescent="0.25">
      <c r="A824">
        <v>909</v>
      </c>
      <c r="B824" t="str">
        <f t="shared" si="29"/>
        <v>Kansas,Logan County</v>
      </c>
      <c r="C824" s="16" t="s">
        <v>29</v>
      </c>
      <c r="D824" s="12" t="s">
        <v>245</v>
      </c>
      <c r="E824" s="17" t="s">
        <v>2888</v>
      </c>
      <c r="F824" s="22">
        <v>6</v>
      </c>
      <c r="G824" s="27">
        <v>2</v>
      </c>
      <c r="H824" s="29">
        <v>7</v>
      </c>
      <c r="I824" s="17">
        <v>1</v>
      </c>
      <c r="J824" s="30">
        <v>2</v>
      </c>
      <c r="K824" s="28">
        <v>5</v>
      </c>
      <c r="L824" s="16">
        <f t="shared" si="28"/>
        <v>23</v>
      </c>
    </row>
    <row r="825" spans="1:12" x14ac:dyDescent="0.25">
      <c r="A825">
        <v>910</v>
      </c>
      <c r="B825" t="str">
        <f t="shared" si="29"/>
        <v>Kansas,Lyon County</v>
      </c>
      <c r="C825" s="16" t="s">
        <v>29</v>
      </c>
      <c r="D825" s="12" t="s">
        <v>707</v>
      </c>
      <c r="E825" s="17" t="s">
        <v>2527</v>
      </c>
      <c r="F825" s="22">
        <v>6</v>
      </c>
      <c r="G825" s="27">
        <v>2</v>
      </c>
      <c r="H825" s="20">
        <v>8</v>
      </c>
      <c r="I825" s="17">
        <v>1</v>
      </c>
      <c r="J825" s="50">
        <v>3</v>
      </c>
      <c r="K825" s="28">
        <v>5</v>
      </c>
      <c r="L825" s="16">
        <f t="shared" si="28"/>
        <v>25</v>
      </c>
    </row>
    <row r="826" spans="1:12" x14ac:dyDescent="0.25">
      <c r="A826">
        <v>911</v>
      </c>
      <c r="B826" t="str">
        <f t="shared" si="29"/>
        <v>Kansas,McPherson County</v>
      </c>
      <c r="C826" s="16" t="s">
        <v>29</v>
      </c>
      <c r="D826" s="12" t="s">
        <v>759</v>
      </c>
      <c r="E826" s="17" t="s">
        <v>2780</v>
      </c>
      <c r="F826" s="22">
        <v>6</v>
      </c>
      <c r="G826" s="27">
        <v>2</v>
      </c>
      <c r="H826" s="20">
        <v>8</v>
      </c>
      <c r="I826" s="17">
        <v>1</v>
      </c>
      <c r="J826" s="17">
        <v>1</v>
      </c>
      <c r="K826" s="28">
        <v>5</v>
      </c>
      <c r="L826" s="16">
        <f t="shared" si="28"/>
        <v>23</v>
      </c>
    </row>
    <row r="827" spans="1:12" x14ac:dyDescent="0.25">
      <c r="A827">
        <v>912</v>
      </c>
      <c r="B827" t="str">
        <f t="shared" si="29"/>
        <v>Kansas,Marion County</v>
      </c>
      <c r="C827" s="16" t="s">
        <v>29</v>
      </c>
      <c r="D827" s="12" t="s">
        <v>151</v>
      </c>
      <c r="E827" s="17" t="s">
        <v>2781</v>
      </c>
      <c r="F827" s="22">
        <v>6</v>
      </c>
      <c r="G827" s="27">
        <v>2</v>
      </c>
      <c r="H827" s="20">
        <v>8</v>
      </c>
      <c r="I827" s="17">
        <v>1</v>
      </c>
      <c r="J827" s="17">
        <v>1</v>
      </c>
      <c r="K827" s="28">
        <v>5</v>
      </c>
      <c r="L827" s="16">
        <f t="shared" si="28"/>
        <v>23</v>
      </c>
    </row>
    <row r="828" spans="1:12" x14ac:dyDescent="0.25">
      <c r="A828">
        <v>913</v>
      </c>
      <c r="B828" t="str">
        <f t="shared" si="29"/>
        <v>Kansas,Marshall County</v>
      </c>
      <c r="C828" s="16" t="s">
        <v>29</v>
      </c>
      <c r="D828" s="12" t="s">
        <v>152</v>
      </c>
      <c r="E828" s="17" t="s">
        <v>2889</v>
      </c>
      <c r="F828" s="22">
        <v>6</v>
      </c>
      <c r="G828" s="27">
        <v>2</v>
      </c>
      <c r="H828" s="35">
        <v>8</v>
      </c>
      <c r="I828" s="17">
        <v>1</v>
      </c>
      <c r="J828" s="17">
        <v>1</v>
      </c>
      <c r="K828" s="28">
        <v>5</v>
      </c>
      <c r="L828" s="16">
        <f t="shared" si="28"/>
        <v>23</v>
      </c>
    </row>
    <row r="829" spans="1:12" x14ac:dyDescent="0.25">
      <c r="A829">
        <v>914</v>
      </c>
      <c r="B829" t="str">
        <f t="shared" si="29"/>
        <v>Kansas,Meade County</v>
      </c>
      <c r="C829" s="16" t="s">
        <v>29</v>
      </c>
      <c r="D829" s="12" t="s">
        <v>760</v>
      </c>
      <c r="E829" s="17" t="s">
        <v>2782</v>
      </c>
      <c r="F829" s="18">
        <v>7</v>
      </c>
      <c r="G829" s="27">
        <v>2</v>
      </c>
      <c r="H829" s="29">
        <v>7</v>
      </c>
      <c r="I829" s="17">
        <v>1</v>
      </c>
      <c r="J829" s="30">
        <v>2</v>
      </c>
      <c r="K829" s="28">
        <v>5</v>
      </c>
      <c r="L829" s="16">
        <f t="shared" si="28"/>
        <v>24</v>
      </c>
    </row>
    <row r="830" spans="1:12" x14ac:dyDescent="0.25">
      <c r="A830">
        <v>915</v>
      </c>
      <c r="B830" t="str">
        <f t="shared" si="29"/>
        <v>Kansas,Miami County</v>
      </c>
      <c r="C830" s="16" t="s">
        <v>29</v>
      </c>
      <c r="D830" s="12" t="s">
        <v>660</v>
      </c>
      <c r="E830" s="17" t="s">
        <v>2647</v>
      </c>
      <c r="F830" s="22">
        <v>6</v>
      </c>
      <c r="G830" s="27">
        <v>2</v>
      </c>
      <c r="H830" s="20">
        <v>8</v>
      </c>
      <c r="I830" s="17">
        <v>1</v>
      </c>
      <c r="J830" s="30">
        <v>2</v>
      </c>
      <c r="K830" s="28">
        <v>5</v>
      </c>
      <c r="L830" s="16">
        <f t="shared" si="28"/>
        <v>24</v>
      </c>
    </row>
    <row r="831" spans="1:12" x14ac:dyDescent="0.25">
      <c r="A831">
        <v>916</v>
      </c>
      <c r="B831" t="str">
        <f t="shared" si="29"/>
        <v>Kansas,Mitchell County</v>
      </c>
      <c r="C831" s="16" t="s">
        <v>29</v>
      </c>
      <c r="D831" s="12" t="s">
        <v>510</v>
      </c>
      <c r="E831" s="17" t="s">
        <v>2648</v>
      </c>
      <c r="F831" s="18">
        <v>7</v>
      </c>
      <c r="G831" s="27">
        <v>2</v>
      </c>
      <c r="H831" s="20">
        <v>8</v>
      </c>
      <c r="I831" s="17">
        <v>1</v>
      </c>
      <c r="J831" s="17">
        <v>1</v>
      </c>
      <c r="K831" s="28">
        <v>5</v>
      </c>
      <c r="L831" s="16">
        <f t="shared" si="28"/>
        <v>24</v>
      </c>
    </row>
    <row r="832" spans="1:12" x14ac:dyDescent="0.25">
      <c r="A832">
        <v>917</v>
      </c>
      <c r="B832" t="str">
        <f t="shared" si="29"/>
        <v>Kansas,Montgomery County</v>
      </c>
      <c r="C832" s="16" t="s">
        <v>29</v>
      </c>
      <c r="D832" s="12" t="s">
        <v>155</v>
      </c>
      <c r="E832" s="17" t="s">
        <v>2649</v>
      </c>
      <c r="F832" s="22">
        <v>6</v>
      </c>
      <c r="G832" s="27">
        <v>2</v>
      </c>
      <c r="H832" s="20">
        <v>8</v>
      </c>
      <c r="I832" s="17">
        <v>1</v>
      </c>
      <c r="J832" s="30">
        <v>2</v>
      </c>
      <c r="K832" s="28">
        <v>5</v>
      </c>
      <c r="L832" s="16">
        <f t="shared" si="28"/>
        <v>24</v>
      </c>
    </row>
    <row r="833" spans="1:12" x14ac:dyDescent="0.25">
      <c r="A833">
        <v>918</v>
      </c>
      <c r="B833" t="str">
        <f t="shared" si="29"/>
        <v>Kansas,Morris County</v>
      </c>
      <c r="C833" s="16" t="s">
        <v>29</v>
      </c>
      <c r="D833" s="12" t="s">
        <v>761</v>
      </c>
      <c r="E833" s="17" t="s">
        <v>2650</v>
      </c>
      <c r="F833" s="22">
        <v>6</v>
      </c>
      <c r="G833" s="27">
        <v>2</v>
      </c>
      <c r="H833" s="20">
        <v>8</v>
      </c>
      <c r="I833" s="17">
        <v>1</v>
      </c>
      <c r="J833" s="30">
        <v>2</v>
      </c>
      <c r="K833" s="28">
        <v>5</v>
      </c>
      <c r="L833" s="16">
        <f t="shared" si="28"/>
        <v>24</v>
      </c>
    </row>
    <row r="834" spans="1:12" x14ac:dyDescent="0.25">
      <c r="A834">
        <v>919</v>
      </c>
      <c r="B834" t="str">
        <f t="shared" si="29"/>
        <v>Kansas,Morton County</v>
      </c>
      <c r="C834" s="16" t="s">
        <v>29</v>
      </c>
      <c r="D834" s="12" t="s">
        <v>762</v>
      </c>
      <c r="E834" s="17" t="s">
        <v>2783</v>
      </c>
      <c r="F834" s="18">
        <v>7</v>
      </c>
      <c r="G834" s="27">
        <v>2</v>
      </c>
      <c r="H834" s="35">
        <v>8</v>
      </c>
      <c r="I834" s="17">
        <v>1</v>
      </c>
      <c r="J834" s="17">
        <v>1</v>
      </c>
      <c r="K834" s="28">
        <v>5</v>
      </c>
      <c r="L834" s="16">
        <f t="shared" ref="L834:L897" si="30">SUM(F834:K834)</f>
        <v>24</v>
      </c>
    </row>
    <row r="835" spans="1:12" x14ac:dyDescent="0.25">
      <c r="A835">
        <v>920</v>
      </c>
      <c r="B835" t="str">
        <f t="shared" ref="B835:B898" si="31">C835&amp;","&amp;D835</f>
        <v>Kansas,Nemaha County</v>
      </c>
      <c r="C835" s="16" t="s">
        <v>29</v>
      </c>
      <c r="D835" s="12" t="s">
        <v>763</v>
      </c>
      <c r="E835" s="17" t="s">
        <v>2977</v>
      </c>
      <c r="F835" s="22">
        <v>6</v>
      </c>
      <c r="G835" s="27">
        <v>2</v>
      </c>
      <c r="H835" s="29">
        <v>7</v>
      </c>
      <c r="I835" s="17">
        <v>1</v>
      </c>
      <c r="J835" s="17">
        <v>1</v>
      </c>
      <c r="K835" s="28">
        <v>5</v>
      </c>
      <c r="L835" s="16">
        <f t="shared" si="30"/>
        <v>22</v>
      </c>
    </row>
    <row r="836" spans="1:12" x14ac:dyDescent="0.25">
      <c r="A836">
        <v>921</v>
      </c>
      <c r="B836" t="str">
        <f t="shared" si="31"/>
        <v>Kansas,Neosho County</v>
      </c>
      <c r="C836" s="16" t="s">
        <v>29</v>
      </c>
      <c r="D836" s="12" t="s">
        <v>764</v>
      </c>
      <c r="E836" s="17" t="s">
        <v>2784</v>
      </c>
      <c r="F836" s="22">
        <v>6</v>
      </c>
      <c r="G836" s="27">
        <v>2</v>
      </c>
      <c r="H836" s="20">
        <v>8</v>
      </c>
      <c r="I836" s="17">
        <v>1</v>
      </c>
      <c r="J836" s="17">
        <v>1</v>
      </c>
      <c r="K836" s="28">
        <v>5</v>
      </c>
      <c r="L836" s="16">
        <f t="shared" si="30"/>
        <v>23</v>
      </c>
    </row>
    <row r="837" spans="1:12" x14ac:dyDescent="0.25">
      <c r="A837">
        <v>922</v>
      </c>
      <c r="B837" t="str">
        <f t="shared" si="31"/>
        <v>Kansas,Ness County</v>
      </c>
      <c r="C837" s="16" t="s">
        <v>29</v>
      </c>
      <c r="D837" s="12" t="s">
        <v>765</v>
      </c>
      <c r="E837" s="17" t="s">
        <v>2528</v>
      </c>
      <c r="F837" s="18">
        <v>7</v>
      </c>
      <c r="G837" s="27">
        <v>2</v>
      </c>
      <c r="H837" s="20">
        <v>8</v>
      </c>
      <c r="I837" s="17">
        <v>1</v>
      </c>
      <c r="J837" s="30">
        <v>2</v>
      </c>
      <c r="K837" s="28">
        <v>5</v>
      </c>
      <c r="L837" s="16">
        <f t="shared" si="30"/>
        <v>25</v>
      </c>
    </row>
    <row r="838" spans="1:12" x14ac:dyDescent="0.25">
      <c r="A838">
        <v>923</v>
      </c>
      <c r="B838" t="str">
        <f t="shared" si="31"/>
        <v>Kansas,Norton County</v>
      </c>
      <c r="C838" s="16" t="s">
        <v>29</v>
      </c>
      <c r="D838" s="12" t="s">
        <v>766</v>
      </c>
      <c r="E838" s="17" t="s">
        <v>2651</v>
      </c>
      <c r="F838" s="18">
        <v>7</v>
      </c>
      <c r="G838" s="27">
        <v>2</v>
      </c>
      <c r="H838" s="35">
        <v>8</v>
      </c>
      <c r="I838" s="17">
        <v>1</v>
      </c>
      <c r="J838" s="30">
        <v>2</v>
      </c>
      <c r="K838" s="28">
        <v>5</v>
      </c>
      <c r="L838" s="16">
        <f t="shared" si="30"/>
        <v>25</v>
      </c>
    </row>
    <row r="839" spans="1:12" x14ac:dyDescent="0.25">
      <c r="A839">
        <v>925</v>
      </c>
      <c r="B839" t="str">
        <f t="shared" si="31"/>
        <v>Kansas,Osborne County</v>
      </c>
      <c r="C839" s="16" t="s">
        <v>29</v>
      </c>
      <c r="D839" s="12" t="s">
        <v>768</v>
      </c>
      <c r="E839" s="17" t="s">
        <v>2529</v>
      </c>
      <c r="F839" s="18">
        <v>7</v>
      </c>
      <c r="G839" s="27">
        <v>2</v>
      </c>
      <c r="H839" s="20">
        <v>8</v>
      </c>
      <c r="I839" s="17">
        <v>1</v>
      </c>
      <c r="J839" s="30">
        <v>2</v>
      </c>
      <c r="K839" s="28">
        <v>5</v>
      </c>
      <c r="L839" s="16">
        <f t="shared" si="30"/>
        <v>25</v>
      </c>
    </row>
    <row r="840" spans="1:12" x14ac:dyDescent="0.25">
      <c r="A840">
        <v>926</v>
      </c>
      <c r="B840" t="str">
        <f t="shared" si="31"/>
        <v>Kansas,Ottawa County</v>
      </c>
      <c r="C840" s="16" t="s">
        <v>29</v>
      </c>
      <c r="D840" s="12" t="s">
        <v>769</v>
      </c>
      <c r="E840" s="17" t="s">
        <v>2530</v>
      </c>
      <c r="F840" s="18">
        <v>7</v>
      </c>
      <c r="G840" s="19">
        <v>4</v>
      </c>
      <c r="H840" s="20">
        <v>8</v>
      </c>
      <c r="I840" s="17">
        <v>1</v>
      </c>
      <c r="J840" s="17">
        <v>1</v>
      </c>
      <c r="K840" s="28">
        <v>5</v>
      </c>
      <c r="L840" s="16">
        <f t="shared" si="30"/>
        <v>26</v>
      </c>
    </row>
    <row r="841" spans="1:12" x14ac:dyDescent="0.25">
      <c r="A841">
        <v>927</v>
      </c>
      <c r="B841" t="str">
        <f t="shared" si="31"/>
        <v>Kansas,Pawnee County</v>
      </c>
      <c r="C841" s="16" t="s">
        <v>29</v>
      </c>
      <c r="D841" s="12" t="s">
        <v>770</v>
      </c>
      <c r="E841" s="17" t="s">
        <v>2531</v>
      </c>
      <c r="F841" s="18">
        <v>7</v>
      </c>
      <c r="G841" s="19">
        <v>4</v>
      </c>
      <c r="H841" s="20">
        <v>8</v>
      </c>
      <c r="I841" s="17">
        <v>1</v>
      </c>
      <c r="J841" s="17">
        <v>1</v>
      </c>
      <c r="K841" s="28">
        <v>5</v>
      </c>
      <c r="L841" s="16">
        <f t="shared" si="30"/>
        <v>26</v>
      </c>
    </row>
    <row r="842" spans="1:12" x14ac:dyDescent="0.25">
      <c r="A842">
        <v>928</v>
      </c>
      <c r="B842" t="str">
        <f t="shared" si="31"/>
        <v>Kansas,Phillips County</v>
      </c>
      <c r="C842" s="16" t="s">
        <v>29</v>
      </c>
      <c r="D842" s="12" t="s">
        <v>252</v>
      </c>
      <c r="E842" s="17" t="s">
        <v>2532</v>
      </c>
      <c r="F842" s="18">
        <v>7</v>
      </c>
      <c r="G842" s="27">
        <v>2</v>
      </c>
      <c r="H842" s="20">
        <v>8</v>
      </c>
      <c r="I842" s="17">
        <v>1</v>
      </c>
      <c r="J842" s="30">
        <v>2</v>
      </c>
      <c r="K842" s="28">
        <v>5</v>
      </c>
      <c r="L842" s="16">
        <f t="shared" si="30"/>
        <v>25</v>
      </c>
    </row>
    <row r="843" spans="1:12" x14ac:dyDescent="0.25">
      <c r="A843">
        <v>929</v>
      </c>
      <c r="B843" t="str">
        <f t="shared" si="31"/>
        <v>Kansas,Pottawatomie County</v>
      </c>
      <c r="C843" s="16" t="s">
        <v>29</v>
      </c>
      <c r="D843" s="12" t="s">
        <v>771</v>
      </c>
      <c r="E843" s="17" t="s">
        <v>2652</v>
      </c>
      <c r="F843" s="22">
        <v>6</v>
      </c>
      <c r="G843" s="27">
        <v>2</v>
      </c>
      <c r="H843" s="20">
        <v>8</v>
      </c>
      <c r="I843" s="17">
        <v>1</v>
      </c>
      <c r="J843" s="30">
        <v>2</v>
      </c>
      <c r="K843" s="28">
        <v>5</v>
      </c>
      <c r="L843" s="16">
        <f t="shared" si="30"/>
        <v>24</v>
      </c>
    </row>
    <row r="844" spans="1:12" x14ac:dyDescent="0.25">
      <c r="A844">
        <v>930</v>
      </c>
      <c r="B844" t="str">
        <f t="shared" si="31"/>
        <v>Kansas,Pratt County</v>
      </c>
      <c r="C844" s="16" t="s">
        <v>29</v>
      </c>
      <c r="D844" s="12" t="s">
        <v>772</v>
      </c>
      <c r="E844" s="17" t="s">
        <v>2653</v>
      </c>
      <c r="F844" s="18">
        <v>7</v>
      </c>
      <c r="G844" s="19">
        <v>4</v>
      </c>
      <c r="H844" s="35">
        <v>8</v>
      </c>
      <c r="I844" s="17">
        <v>1</v>
      </c>
      <c r="J844" s="17">
        <v>1</v>
      </c>
      <c r="K844" s="28">
        <v>5</v>
      </c>
      <c r="L844" s="16">
        <f t="shared" si="30"/>
        <v>26</v>
      </c>
    </row>
    <row r="845" spans="1:12" x14ac:dyDescent="0.25">
      <c r="A845">
        <v>931</v>
      </c>
      <c r="B845" t="str">
        <f t="shared" si="31"/>
        <v>Kansas,Rawlins County</v>
      </c>
      <c r="C845" s="16" t="s">
        <v>29</v>
      </c>
      <c r="D845" s="12" t="s">
        <v>773</v>
      </c>
      <c r="E845" s="17" t="s">
        <v>2978</v>
      </c>
      <c r="F845" s="18">
        <v>7</v>
      </c>
      <c r="G845" s="27">
        <v>2</v>
      </c>
      <c r="H845" s="24">
        <v>5</v>
      </c>
      <c r="I845" s="17">
        <v>1</v>
      </c>
      <c r="J845" s="30">
        <v>2</v>
      </c>
      <c r="K845" s="28">
        <v>5</v>
      </c>
      <c r="L845" s="16">
        <f t="shared" si="30"/>
        <v>22</v>
      </c>
    </row>
    <row r="846" spans="1:12" x14ac:dyDescent="0.25">
      <c r="A846">
        <v>932</v>
      </c>
      <c r="B846" t="str">
        <f t="shared" si="31"/>
        <v>Kansas,Reno County</v>
      </c>
      <c r="C846" s="16" t="s">
        <v>29</v>
      </c>
      <c r="D846" s="12" t="s">
        <v>774</v>
      </c>
      <c r="E846" s="17" t="s">
        <v>2654</v>
      </c>
      <c r="F846" s="18">
        <v>7</v>
      </c>
      <c r="G846" s="27">
        <v>2</v>
      </c>
      <c r="H846" s="20">
        <v>8</v>
      </c>
      <c r="I846" s="17">
        <v>1</v>
      </c>
      <c r="J846" s="17">
        <v>1</v>
      </c>
      <c r="K846" s="28">
        <v>5</v>
      </c>
      <c r="L846" s="16">
        <f t="shared" si="30"/>
        <v>24</v>
      </c>
    </row>
    <row r="847" spans="1:12" x14ac:dyDescent="0.25">
      <c r="A847">
        <v>933</v>
      </c>
      <c r="B847" t="str">
        <f t="shared" si="31"/>
        <v>Kansas,Republic County</v>
      </c>
      <c r="C847" s="16" t="s">
        <v>29</v>
      </c>
      <c r="D847" s="12" t="s">
        <v>775</v>
      </c>
      <c r="E847" s="17" t="s">
        <v>2890</v>
      </c>
      <c r="F847" s="22">
        <v>6</v>
      </c>
      <c r="G847" s="27">
        <v>2</v>
      </c>
      <c r="H847" s="35">
        <v>8</v>
      </c>
      <c r="I847" s="17">
        <v>1</v>
      </c>
      <c r="J847" s="17">
        <v>1</v>
      </c>
      <c r="K847" s="28">
        <v>5</v>
      </c>
      <c r="L847" s="16">
        <f t="shared" si="30"/>
        <v>23</v>
      </c>
    </row>
    <row r="848" spans="1:12" x14ac:dyDescent="0.25">
      <c r="A848">
        <v>934</v>
      </c>
      <c r="B848" t="str">
        <f t="shared" si="31"/>
        <v>Kansas,Rice County</v>
      </c>
      <c r="C848" s="16" t="s">
        <v>29</v>
      </c>
      <c r="D848" s="12" t="s">
        <v>776</v>
      </c>
      <c r="E848" s="17" t="s">
        <v>2655</v>
      </c>
      <c r="F848" s="18">
        <v>7</v>
      </c>
      <c r="G848" s="27">
        <v>2</v>
      </c>
      <c r="H848" s="20">
        <v>8</v>
      </c>
      <c r="I848" s="17">
        <v>1</v>
      </c>
      <c r="J848" s="17">
        <v>1</v>
      </c>
      <c r="K848" s="28">
        <v>5</v>
      </c>
      <c r="L848" s="16">
        <f t="shared" si="30"/>
        <v>24</v>
      </c>
    </row>
    <row r="849" spans="1:12" x14ac:dyDescent="0.25">
      <c r="A849">
        <v>935</v>
      </c>
      <c r="B849" t="str">
        <f t="shared" si="31"/>
        <v>Kansas,Riley County</v>
      </c>
      <c r="C849" s="16" t="s">
        <v>29</v>
      </c>
      <c r="D849" s="12" t="s">
        <v>777</v>
      </c>
      <c r="E849" s="17" t="s">
        <v>2785</v>
      </c>
      <c r="F849" s="22">
        <v>6</v>
      </c>
      <c r="G849" s="27">
        <v>2</v>
      </c>
      <c r="H849" s="20">
        <v>8</v>
      </c>
      <c r="I849" s="17">
        <v>1</v>
      </c>
      <c r="J849" s="17">
        <v>1</v>
      </c>
      <c r="K849" s="28">
        <v>5</v>
      </c>
      <c r="L849" s="16">
        <f t="shared" si="30"/>
        <v>23</v>
      </c>
    </row>
    <row r="850" spans="1:12" x14ac:dyDescent="0.25">
      <c r="A850">
        <v>936</v>
      </c>
      <c r="B850" t="str">
        <f t="shared" si="31"/>
        <v>Kansas,Rooks County</v>
      </c>
      <c r="C850" s="16" t="s">
        <v>29</v>
      </c>
      <c r="D850" s="12" t="s">
        <v>778</v>
      </c>
      <c r="E850" s="17" t="s">
        <v>2533</v>
      </c>
      <c r="F850" s="18">
        <v>7</v>
      </c>
      <c r="G850" s="27">
        <v>2</v>
      </c>
      <c r="H850" s="20">
        <v>8</v>
      </c>
      <c r="I850" s="17">
        <v>1</v>
      </c>
      <c r="J850" s="30">
        <v>2</v>
      </c>
      <c r="K850" s="28">
        <v>5</v>
      </c>
      <c r="L850" s="16">
        <f t="shared" si="30"/>
        <v>25</v>
      </c>
    </row>
    <row r="851" spans="1:12" x14ac:dyDescent="0.25">
      <c r="A851">
        <v>937</v>
      </c>
      <c r="B851" t="str">
        <f t="shared" si="31"/>
        <v>Kansas,Rush County</v>
      </c>
      <c r="C851" s="16" t="s">
        <v>29</v>
      </c>
      <c r="D851" s="12" t="s">
        <v>668</v>
      </c>
      <c r="E851" s="17" t="s">
        <v>2534</v>
      </c>
      <c r="F851" s="18">
        <v>7</v>
      </c>
      <c r="G851" s="27">
        <v>2</v>
      </c>
      <c r="H851" s="20">
        <v>8</v>
      </c>
      <c r="I851" s="17">
        <v>1</v>
      </c>
      <c r="J851" s="30">
        <v>2</v>
      </c>
      <c r="K851" s="28">
        <v>5</v>
      </c>
      <c r="L851" s="16">
        <f t="shared" si="30"/>
        <v>25</v>
      </c>
    </row>
    <row r="852" spans="1:12" x14ac:dyDescent="0.25">
      <c r="A852">
        <v>938</v>
      </c>
      <c r="B852" t="str">
        <f t="shared" si="31"/>
        <v>Kansas,Russell County</v>
      </c>
      <c r="C852" s="16" t="s">
        <v>29</v>
      </c>
      <c r="D852" s="12" t="s">
        <v>161</v>
      </c>
      <c r="E852" s="17" t="s">
        <v>2656</v>
      </c>
      <c r="F852" s="18">
        <v>7</v>
      </c>
      <c r="G852" s="27">
        <v>2</v>
      </c>
      <c r="H852" s="20">
        <v>8</v>
      </c>
      <c r="I852" s="17">
        <v>1</v>
      </c>
      <c r="J852" s="17">
        <v>1</v>
      </c>
      <c r="K852" s="28">
        <v>5</v>
      </c>
      <c r="L852" s="16">
        <f t="shared" si="30"/>
        <v>24</v>
      </c>
    </row>
    <row r="853" spans="1:12" x14ac:dyDescent="0.25">
      <c r="A853">
        <v>939</v>
      </c>
      <c r="B853" t="str">
        <f t="shared" si="31"/>
        <v>Kansas,Saline County</v>
      </c>
      <c r="C853" s="16" t="s">
        <v>29</v>
      </c>
      <c r="D853" s="12" t="s">
        <v>259</v>
      </c>
      <c r="E853" s="17" t="s">
        <v>2535</v>
      </c>
      <c r="F853" s="18">
        <v>7</v>
      </c>
      <c r="G853" s="19">
        <v>4</v>
      </c>
      <c r="H853" s="20">
        <v>8</v>
      </c>
      <c r="I853" s="17">
        <v>1</v>
      </c>
      <c r="J853" s="17">
        <v>1</v>
      </c>
      <c r="K853" s="28">
        <v>5</v>
      </c>
      <c r="L853" s="16">
        <f t="shared" si="30"/>
        <v>26</v>
      </c>
    </row>
    <row r="854" spans="1:12" x14ac:dyDescent="0.25">
      <c r="A854">
        <v>940</v>
      </c>
      <c r="B854" t="str">
        <f t="shared" si="31"/>
        <v>Kansas,Scott County</v>
      </c>
      <c r="C854" s="16" t="s">
        <v>29</v>
      </c>
      <c r="D854" s="12" t="s">
        <v>260</v>
      </c>
      <c r="E854" s="17" t="s">
        <v>2786</v>
      </c>
      <c r="F854" s="18">
        <v>7</v>
      </c>
      <c r="G854" s="27">
        <v>2</v>
      </c>
      <c r="H854" s="35">
        <v>8</v>
      </c>
      <c r="I854" s="17">
        <v>1</v>
      </c>
      <c r="J854" s="17">
        <v>1</v>
      </c>
      <c r="K854" s="28">
        <v>5</v>
      </c>
      <c r="L854" s="16">
        <f t="shared" si="30"/>
        <v>24</v>
      </c>
    </row>
    <row r="855" spans="1:12" x14ac:dyDescent="0.25">
      <c r="A855">
        <v>941</v>
      </c>
      <c r="B855" t="str">
        <f t="shared" si="31"/>
        <v>Kansas,Sedgwick County</v>
      </c>
      <c r="C855" s="16" t="s">
        <v>29</v>
      </c>
      <c r="D855" s="12" t="s">
        <v>378</v>
      </c>
      <c r="E855" s="17" t="s">
        <v>2536</v>
      </c>
      <c r="F855" s="18">
        <v>7</v>
      </c>
      <c r="G855" s="19">
        <v>4</v>
      </c>
      <c r="H855" s="20">
        <v>8</v>
      </c>
      <c r="I855" s="17">
        <v>1</v>
      </c>
      <c r="J855" s="17">
        <v>1</v>
      </c>
      <c r="K855" s="28">
        <v>5</v>
      </c>
      <c r="L855" s="16">
        <f t="shared" si="30"/>
        <v>26</v>
      </c>
    </row>
    <row r="856" spans="1:12" x14ac:dyDescent="0.25">
      <c r="A856">
        <v>942</v>
      </c>
      <c r="B856" t="str">
        <f t="shared" si="31"/>
        <v>Kansas,Seward County</v>
      </c>
      <c r="C856" s="16" t="s">
        <v>29</v>
      </c>
      <c r="D856" s="12" t="s">
        <v>779</v>
      </c>
      <c r="E856" s="17" t="s">
        <v>2787</v>
      </c>
      <c r="F856" s="18">
        <v>7</v>
      </c>
      <c r="G856" s="27">
        <v>2</v>
      </c>
      <c r="H856" s="35">
        <v>8</v>
      </c>
      <c r="I856" s="17">
        <v>1</v>
      </c>
      <c r="J856" s="17">
        <v>1</v>
      </c>
      <c r="K856" s="28">
        <v>5</v>
      </c>
      <c r="L856" s="16">
        <f t="shared" si="30"/>
        <v>24</v>
      </c>
    </row>
    <row r="857" spans="1:12" x14ac:dyDescent="0.25">
      <c r="A857">
        <v>943</v>
      </c>
      <c r="B857" t="str">
        <f t="shared" si="31"/>
        <v>Kansas,Shawnee County</v>
      </c>
      <c r="C857" s="16" t="s">
        <v>29</v>
      </c>
      <c r="D857" s="12" t="s">
        <v>780</v>
      </c>
      <c r="E857" s="17" t="s">
        <v>2891</v>
      </c>
      <c r="F857" s="22">
        <v>6</v>
      </c>
      <c r="G857" s="27">
        <v>2</v>
      </c>
      <c r="H857" s="35">
        <v>8</v>
      </c>
      <c r="I857" s="17">
        <v>1</v>
      </c>
      <c r="J857" s="17">
        <v>1</v>
      </c>
      <c r="K857" s="28">
        <v>5</v>
      </c>
      <c r="L857" s="16">
        <f t="shared" si="30"/>
        <v>23</v>
      </c>
    </row>
    <row r="858" spans="1:12" x14ac:dyDescent="0.25">
      <c r="A858">
        <v>944</v>
      </c>
      <c r="B858" t="str">
        <f t="shared" si="31"/>
        <v>Kansas,Sheridan County</v>
      </c>
      <c r="C858" s="16" t="s">
        <v>29</v>
      </c>
      <c r="D858" s="12" t="s">
        <v>781</v>
      </c>
      <c r="E858" s="17" t="s">
        <v>3096</v>
      </c>
      <c r="F858" s="22">
        <v>6</v>
      </c>
      <c r="G858" s="27">
        <v>2</v>
      </c>
      <c r="H858" s="24">
        <v>5</v>
      </c>
      <c r="I858" s="17">
        <v>1</v>
      </c>
      <c r="J858" s="30">
        <v>2</v>
      </c>
      <c r="K858" s="28">
        <v>5</v>
      </c>
      <c r="L858" s="16">
        <f t="shared" si="30"/>
        <v>21</v>
      </c>
    </row>
    <row r="859" spans="1:12" x14ac:dyDescent="0.25">
      <c r="A859">
        <v>945</v>
      </c>
      <c r="B859" t="str">
        <f t="shared" si="31"/>
        <v>Kansas,Sherman County</v>
      </c>
      <c r="C859" s="16" t="s">
        <v>29</v>
      </c>
      <c r="D859" s="12" t="s">
        <v>782</v>
      </c>
      <c r="E859" s="17" t="s">
        <v>3227</v>
      </c>
      <c r="F859" s="22">
        <v>6</v>
      </c>
      <c r="G859" s="17">
        <v>1</v>
      </c>
      <c r="H859" s="24">
        <v>5</v>
      </c>
      <c r="I859" s="17">
        <v>1</v>
      </c>
      <c r="J859" s="30">
        <v>2</v>
      </c>
      <c r="K859" s="28">
        <v>5</v>
      </c>
      <c r="L859" s="16">
        <f t="shared" si="30"/>
        <v>20</v>
      </c>
    </row>
    <row r="860" spans="1:12" x14ac:dyDescent="0.25">
      <c r="A860">
        <v>946</v>
      </c>
      <c r="B860" t="str">
        <f t="shared" si="31"/>
        <v>Kansas,Smith County</v>
      </c>
      <c r="C860" s="16" t="s">
        <v>29</v>
      </c>
      <c r="D860" s="12" t="s">
        <v>783</v>
      </c>
      <c r="E860" s="17" t="s">
        <v>2657</v>
      </c>
      <c r="F860" s="18">
        <v>7</v>
      </c>
      <c r="G860" s="27">
        <v>2</v>
      </c>
      <c r="H860" s="20">
        <v>8</v>
      </c>
      <c r="I860" s="17">
        <v>1</v>
      </c>
      <c r="J860" s="17">
        <v>1</v>
      </c>
      <c r="K860" s="28">
        <v>5</v>
      </c>
      <c r="L860" s="16">
        <f t="shared" si="30"/>
        <v>24</v>
      </c>
    </row>
    <row r="861" spans="1:12" x14ac:dyDescent="0.25">
      <c r="A861">
        <v>947</v>
      </c>
      <c r="B861" t="str">
        <f t="shared" si="31"/>
        <v>Kansas,Stafford County</v>
      </c>
      <c r="C861" s="16" t="s">
        <v>29</v>
      </c>
      <c r="D861" s="12" t="s">
        <v>784</v>
      </c>
      <c r="E861" s="17" t="s">
        <v>2537</v>
      </c>
      <c r="F861" s="18">
        <v>7</v>
      </c>
      <c r="G861" s="19">
        <v>4</v>
      </c>
      <c r="H861" s="20">
        <v>8</v>
      </c>
      <c r="I861" s="17">
        <v>1</v>
      </c>
      <c r="J861" s="17">
        <v>1</v>
      </c>
      <c r="K861" s="28">
        <v>5</v>
      </c>
      <c r="L861" s="16">
        <f t="shared" si="30"/>
        <v>26</v>
      </c>
    </row>
    <row r="862" spans="1:12" x14ac:dyDescent="0.25">
      <c r="A862">
        <v>948</v>
      </c>
      <c r="B862" t="str">
        <f t="shared" si="31"/>
        <v>Kansas,Stanton County</v>
      </c>
      <c r="C862" s="16" t="s">
        <v>29</v>
      </c>
      <c r="D862" s="12" t="s">
        <v>785</v>
      </c>
      <c r="E862" s="17" t="s">
        <v>2788</v>
      </c>
      <c r="F862" s="18">
        <v>7</v>
      </c>
      <c r="G862" s="27">
        <v>2</v>
      </c>
      <c r="H862" s="35">
        <v>8</v>
      </c>
      <c r="I862" s="17">
        <v>1</v>
      </c>
      <c r="J862" s="17">
        <v>1</v>
      </c>
      <c r="K862" s="28">
        <v>5</v>
      </c>
      <c r="L862" s="16">
        <f t="shared" si="30"/>
        <v>24</v>
      </c>
    </row>
    <row r="863" spans="1:12" x14ac:dyDescent="0.25">
      <c r="A863">
        <v>949</v>
      </c>
      <c r="B863" t="str">
        <f t="shared" si="31"/>
        <v>Kansas,Stevens County</v>
      </c>
      <c r="C863" s="16" t="s">
        <v>29</v>
      </c>
      <c r="D863" s="12" t="s">
        <v>786</v>
      </c>
      <c r="E863" s="17" t="s">
        <v>2892</v>
      </c>
      <c r="F863" s="18">
        <v>7</v>
      </c>
      <c r="G863" s="27">
        <v>2</v>
      </c>
      <c r="H863" s="29">
        <v>7</v>
      </c>
      <c r="I863" s="17">
        <v>1</v>
      </c>
      <c r="J863" s="17">
        <v>1</v>
      </c>
      <c r="K863" s="28">
        <v>5</v>
      </c>
      <c r="L863" s="16">
        <f t="shared" si="30"/>
        <v>23</v>
      </c>
    </row>
    <row r="864" spans="1:12" x14ac:dyDescent="0.25">
      <c r="A864">
        <v>950</v>
      </c>
      <c r="B864" t="str">
        <f t="shared" si="31"/>
        <v>Kansas,Sumner County</v>
      </c>
      <c r="C864" s="16" t="s">
        <v>29</v>
      </c>
      <c r="D864" s="12" t="s">
        <v>787</v>
      </c>
      <c r="E864" s="17" t="s">
        <v>2658</v>
      </c>
      <c r="F864" s="18">
        <v>7</v>
      </c>
      <c r="G864" s="27">
        <v>2</v>
      </c>
      <c r="H864" s="20">
        <v>8</v>
      </c>
      <c r="I864" s="17">
        <v>1</v>
      </c>
      <c r="J864" s="17">
        <v>1</v>
      </c>
      <c r="K864" s="28">
        <v>5</v>
      </c>
      <c r="L864" s="16">
        <f t="shared" si="30"/>
        <v>24</v>
      </c>
    </row>
    <row r="865" spans="1:12" x14ac:dyDescent="0.25">
      <c r="A865">
        <v>951</v>
      </c>
      <c r="B865" t="str">
        <f t="shared" si="31"/>
        <v>Kansas,Thomas County</v>
      </c>
      <c r="C865" s="16" t="s">
        <v>29</v>
      </c>
      <c r="D865" s="12" t="s">
        <v>532</v>
      </c>
      <c r="E865" s="17" t="s">
        <v>2979</v>
      </c>
      <c r="F865" s="18">
        <v>7</v>
      </c>
      <c r="G865" s="27">
        <v>2</v>
      </c>
      <c r="H865" s="24">
        <v>5</v>
      </c>
      <c r="I865" s="17">
        <v>1</v>
      </c>
      <c r="J865" s="30">
        <v>2</v>
      </c>
      <c r="K865" s="28">
        <v>5</v>
      </c>
      <c r="L865" s="16">
        <f t="shared" si="30"/>
        <v>22</v>
      </c>
    </row>
    <row r="866" spans="1:12" x14ac:dyDescent="0.25">
      <c r="A866">
        <v>952</v>
      </c>
      <c r="B866" t="str">
        <f t="shared" si="31"/>
        <v>Kansas,Trego County</v>
      </c>
      <c r="C866" s="16" t="s">
        <v>29</v>
      </c>
      <c r="D866" s="12" t="s">
        <v>788</v>
      </c>
      <c r="E866" s="17" t="s">
        <v>2538</v>
      </c>
      <c r="F866" s="18">
        <v>7</v>
      </c>
      <c r="G866" s="27">
        <v>2</v>
      </c>
      <c r="H866" s="20">
        <v>8</v>
      </c>
      <c r="I866" s="17">
        <v>1</v>
      </c>
      <c r="J866" s="30">
        <v>2</v>
      </c>
      <c r="K866" s="28">
        <v>5</v>
      </c>
      <c r="L866" s="16">
        <f t="shared" si="30"/>
        <v>25</v>
      </c>
    </row>
    <row r="867" spans="1:12" x14ac:dyDescent="0.25">
      <c r="A867">
        <v>953</v>
      </c>
      <c r="B867" t="str">
        <f t="shared" si="31"/>
        <v>Kansas,Wabaunsee County</v>
      </c>
      <c r="C867" s="16" t="s">
        <v>29</v>
      </c>
      <c r="D867" s="12" t="s">
        <v>789</v>
      </c>
      <c r="E867" s="17" t="s">
        <v>2659</v>
      </c>
      <c r="F867" s="22">
        <v>6</v>
      </c>
      <c r="G867" s="27">
        <v>2</v>
      </c>
      <c r="H867" s="20">
        <v>8</v>
      </c>
      <c r="I867" s="17">
        <v>1</v>
      </c>
      <c r="J867" s="30">
        <v>2</v>
      </c>
      <c r="K867" s="28">
        <v>5</v>
      </c>
      <c r="L867" s="16">
        <f t="shared" si="30"/>
        <v>24</v>
      </c>
    </row>
    <row r="868" spans="1:12" x14ac:dyDescent="0.25">
      <c r="A868">
        <v>954</v>
      </c>
      <c r="B868" t="str">
        <f t="shared" si="31"/>
        <v>Kansas,Wallace County</v>
      </c>
      <c r="C868" s="16" t="s">
        <v>29</v>
      </c>
      <c r="D868" s="12" t="s">
        <v>790</v>
      </c>
      <c r="E868" s="17" t="s">
        <v>2980</v>
      </c>
      <c r="F868" s="22">
        <v>6</v>
      </c>
      <c r="G868" s="27">
        <v>2</v>
      </c>
      <c r="H868" s="33">
        <v>6</v>
      </c>
      <c r="I868" s="17">
        <v>1</v>
      </c>
      <c r="J868" s="30">
        <v>2</v>
      </c>
      <c r="K868" s="28">
        <v>5</v>
      </c>
      <c r="L868" s="16">
        <f t="shared" si="30"/>
        <v>22</v>
      </c>
    </row>
    <row r="869" spans="1:12" x14ac:dyDescent="0.25">
      <c r="A869">
        <v>955</v>
      </c>
      <c r="B869" t="str">
        <f t="shared" si="31"/>
        <v>Kansas,Washington County</v>
      </c>
      <c r="C869" s="16" t="s">
        <v>29</v>
      </c>
      <c r="D869" s="12" t="s">
        <v>169</v>
      </c>
      <c r="E869" s="17" t="s">
        <v>2893</v>
      </c>
      <c r="F869" s="22">
        <v>6</v>
      </c>
      <c r="G869" s="27">
        <v>2</v>
      </c>
      <c r="H869" s="35">
        <v>8</v>
      </c>
      <c r="I869" s="17">
        <v>1</v>
      </c>
      <c r="J869" s="17">
        <v>1</v>
      </c>
      <c r="K869" s="28">
        <v>5</v>
      </c>
      <c r="L869" s="16">
        <f t="shared" si="30"/>
        <v>23</v>
      </c>
    </row>
    <row r="870" spans="1:12" x14ac:dyDescent="0.25">
      <c r="A870">
        <v>956</v>
      </c>
      <c r="B870" t="str">
        <f t="shared" si="31"/>
        <v>Kansas,Wichita County</v>
      </c>
      <c r="C870" s="16" t="s">
        <v>29</v>
      </c>
      <c r="D870" s="12" t="s">
        <v>791</v>
      </c>
      <c r="E870" s="17" t="s">
        <v>2894</v>
      </c>
      <c r="F870" s="18">
        <v>7</v>
      </c>
      <c r="G870" s="27">
        <v>2</v>
      </c>
      <c r="H870" s="29">
        <v>7</v>
      </c>
      <c r="I870" s="17">
        <v>1</v>
      </c>
      <c r="J870" s="17">
        <v>1</v>
      </c>
      <c r="K870" s="28">
        <v>5</v>
      </c>
      <c r="L870" s="16">
        <f t="shared" si="30"/>
        <v>23</v>
      </c>
    </row>
    <row r="871" spans="1:12" x14ac:dyDescent="0.25">
      <c r="A871">
        <v>957</v>
      </c>
      <c r="B871" t="str">
        <f t="shared" si="31"/>
        <v>Kansas,Wilson County</v>
      </c>
      <c r="C871" s="16" t="s">
        <v>29</v>
      </c>
      <c r="D871" s="12" t="s">
        <v>792</v>
      </c>
      <c r="E871" s="17" t="s">
        <v>2660</v>
      </c>
      <c r="F871" s="22">
        <v>6</v>
      </c>
      <c r="G871" s="27">
        <v>2</v>
      </c>
      <c r="H871" s="20">
        <v>8</v>
      </c>
      <c r="I871" s="17">
        <v>1</v>
      </c>
      <c r="J871" s="30">
        <v>2</v>
      </c>
      <c r="K871" s="28">
        <v>5</v>
      </c>
      <c r="L871" s="16">
        <f t="shared" si="30"/>
        <v>24</v>
      </c>
    </row>
    <row r="872" spans="1:12" x14ac:dyDescent="0.25">
      <c r="A872">
        <v>958</v>
      </c>
      <c r="B872" t="str">
        <f t="shared" si="31"/>
        <v>Kansas,Woodson County</v>
      </c>
      <c r="C872" s="16" t="s">
        <v>29</v>
      </c>
      <c r="D872" s="12" t="s">
        <v>793</v>
      </c>
      <c r="E872" s="17" t="s">
        <v>2661</v>
      </c>
      <c r="F872" s="22">
        <v>6</v>
      </c>
      <c r="G872" s="27">
        <v>2</v>
      </c>
      <c r="H872" s="20">
        <v>8</v>
      </c>
      <c r="I872" s="17">
        <v>1</v>
      </c>
      <c r="J872" s="30">
        <v>2</v>
      </c>
      <c r="K872" s="28">
        <v>5</v>
      </c>
      <c r="L872" s="16">
        <f t="shared" si="30"/>
        <v>24</v>
      </c>
    </row>
    <row r="873" spans="1:12" x14ac:dyDescent="0.25">
      <c r="A873">
        <v>959</v>
      </c>
      <c r="B873" t="str">
        <f t="shared" si="31"/>
        <v>Kansas,Wyandotte County</v>
      </c>
      <c r="C873" s="16" t="s">
        <v>29</v>
      </c>
      <c r="D873" s="12" t="s">
        <v>794</v>
      </c>
      <c r="E873" s="17" t="s">
        <v>2539</v>
      </c>
      <c r="F873" s="22">
        <v>6</v>
      </c>
      <c r="G873" s="19">
        <v>4</v>
      </c>
      <c r="H873" s="20">
        <v>8</v>
      </c>
      <c r="I873" s="17">
        <v>1</v>
      </c>
      <c r="J873" s="30">
        <v>2</v>
      </c>
      <c r="K873" s="28">
        <v>5</v>
      </c>
      <c r="L873" s="16">
        <f t="shared" si="30"/>
        <v>26</v>
      </c>
    </row>
    <row r="874" spans="1:12" x14ac:dyDescent="0.25">
      <c r="A874">
        <v>960</v>
      </c>
      <c r="B874" t="str">
        <f t="shared" si="31"/>
        <v>Kentucky,Adair County</v>
      </c>
      <c r="C874" s="16" t="s">
        <v>30</v>
      </c>
      <c r="D874" s="12" t="s">
        <v>683</v>
      </c>
      <c r="E874" s="17" t="s">
        <v>2981</v>
      </c>
      <c r="F874" s="22">
        <v>6</v>
      </c>
      <c r="G874" s="23">
        <v>6</v>
      </c>
      <c r="H874" s="36">
        <v>4</v>
      </c>
      <c r="I874" s="17">
        <v>1</v>
      </c>
      <c r="J874" s="17">
        <v>1</v>
      </c>
      <c r="K874" s="28">
        <v>5</v>
      </c>
      <c r="L874" s="16">
        <f t="shared" si="30"/>
        <v>23</v>
      </c>
    </row>
    <row r="875" spans="1:12" x14ac:dyDescent="0.25">
      <c r="A875">
        <v>961</v>
      </c>
      <c r="B875" t="str">
        <f t="shared" si="31"/>
        <v>Kentucky,Allen County</v>
      </c>
      <c r="C875" s="16" t="s">
        <v>30</v>
      </c>
      <c r="D875" s="12" t="s">
        <v>642</v>
      </c>
      <c r="E875" s="17" t="s">
        <v>3228</v>
      </c>
      <c r="F875" s="34">
        <v>4</v>
      </c>
      <c r="G875" s="19">
        <v>4</v>
      </c>
      <c r="H875" s="24">
        <v>5</v>
      </c>
      <c r="I875" s="17">
        <v>1</v>
      </c>
      <c r="J875" s="17">
        <v>1</v>
      </c>
      <c r="K875" s="28">
        <v>5</v>
      </c>
      <c r="L875" s="16">
        <f t="shared" si="30"/>
        <v>20</v>
      </c>
    </row>
    <row r="876" spans="1:12" x14ac:dyDescent="0.25">
      <c r="A876">
        <v>962</v>
      </c>
      <c r="B876" t="str">
        <f t="shared" si="31"/>
        <v>Kentucky,Anderson County</v>
      </c>
      <c r="C876" s="16" t="s">
        <v>30</v>
      </c>
      <c r="D876" s="12" t="s">
        <v>728</v>
      </c>
      <c r="E876" s="17" t="s">
        <v>3229</v>
      </c>
      <c r="F876" s="34">
        <v>4</v>
      </c>
      <c r="G876" s="37">
        <v>5</v>
      </c>
      <c r="H876" s="36">
        <v>4</v>
      </c>
      <c r="I876" s="17">
        <v>1</v>
      </c>
      <c r="J876" s="17">
        <v>1</v>
      </c>
      <c r="K876" s="28">
        <v>5</v>
      </c>
      <c r="L876" s="16">
        <f t="shared" si="30"/>
        <v>20</v>
      </c>
    </row>
    <row r="877" spans="1:12" x14ac:dyDescent="0.25">
      <c r="A877">
        <v>963</v>
      </c>
      <c r="B877" t="str">
        <f t="shared" si="31"/>
        <v>Kentucky,Ballard County</v>
      </c>
      <c r="C877" s="16" t="s">
        <v>30</v>
      </c>
      <c r="D877" s="12" t="s">
        <v>795</v>
      </c>
      <c r="E877" s="17" t="s">
        <v>2359</v>
      </c>
      <c r="F877" s="22">
        <v>6</v>
      </c>
      <c r="G877" s="39">
        <v>7</v>
      </c>
      <c r="H877" s="20">
        <v>8</v>
      </c>
      <c r="I877" s="17">
        <v>1</v>
      </c>
      <c r="J877" s="17">
        <v>1</v>
      </c>
      <c r="K877" s="28">
        <v>5</v>
      </c>
      <c r="L877" s="16">
        <f t="shared" si="30"/>
        <v>28</v>
      </c>
    </row>
    <row r="878" spans="1:12" x14ac:dyDescent="0.25">
      <c r="A878">
        <v>964</v>
      </c>
      <c r="B878" t="str">
        <f t="shared" si="31"/>
        <v>Kentucky,Barren County</v>
      </c>
      <c r="C878" s="16" t="s">
        <v>30</v>
      </c>
      <c r="D878" s="12" t="s">
        <v>796</v>
      </c>
      <c r="E878" s="17" t="s">
        <v>2789</v>
      </c>
      <c r="F878" s="18">
        <v>7</v>
      </c>
      <c r="G878" s="39">
        <v>7</v>
      </c>
      <c r="H878" s="36">
        <v>4</v>
      </c>
      <c r="I878" s="17">
        <v>1</v>
      </c>
      <c r="J878" s="17">
        <v>1</v>
      </c>
      <c r="K878" s="28">
        <v>5</v>
      </c>
      <c r="L878" s="16">
        <f t="shared" si="30"/>
        <v>25</v>
      </c>
    </row>
    <row r="879" spans="1:12" x14ac:dyDescent="0.25">
      <c r="A879">
        <v>965</v>
      </c>
      <c r="B879" t="str">
        <f t="shared" si="31"/>
        <v>Kentucky,Bath County</v>
      </c>
      <c r="C879" s="16" t="s">
        <v>30</v>
      </c>
      <c r="D879" s="12" t="s">
        <v>797</v>
      </c>
      <c r="E879" s="17" t="s">
        <v>3097</v>
      </c>
      <c r="F879" s="22">
        <v>6</v>
      </c>
      <c r="G879" s="37">
        <v>5</v>
      </c>
      <c r="H879" s="53">
        <v>3</v>
      </c>
      <c r="I879" s="17">
        <v>1</v>
      </c>
      <c r="J879" s="30">
        <v>2</v>
      </c>
      <c r="K879" s="28">
        <v>5</v>
      </c>
      <c r="L879" s="16">
        <f t="shared" si="30"/>
        <v>22</v>
      </c>
    </row>
    <row r="880" spans="1:12" x14ac:dyDescent="0.25">
      <c r="A880">
        <v>967</v>
      </c>
      <c r="B880" t="str">
        <f t="shared" si="31"/>
        <v>Kentucky,Boone County</v>
      </c>
      <c r="C880" s="16" t="s">
        <v>30</v>
      </c>
      <c r="D880" s="12" t="s">
        <v>218</v>
      </c>
      <c r="E880" s="17" t="s">
        <v>3371</v>
      </c>
      <c r="F880" s="34">
        <v>4</v>
      </c>
      <c r="G880" s="37">
        <v>5</v>
      </c>
      <c r="H880" s="53">
        <v>3</v>
      </c>
      <c r="I880" s="17">
        <v>1</v>
      </c>
      <c r="J880" s="17">
        <v>1</v>
      </c>
      <c r="K880" s="28">
        <v>5</v>
      </c>
      <c r="L880" s="16">
        <f t="shared" si="30"/>
        <v>19</v>
      </c>
    </row>
    <row r="881" spans="1:12" x14ac:dyDescent="0.25">
      <c r="A881">
        <v>968</v>
      </c>
      <c r="B881" t="str">
        <f t="shared" si="31"/>
        <v>Kentucky,Bourbon County</v>
      </c>
      <c r="C881" s="16" t="s">
        <v>30</v>
      </c>
      <c r="D881" s="12" t="s">
        <v>732</v>
      </c>
      <c r="E881" s="17" t="s">
        <v>3509</v>
      </c>
      <c r="F881" s="34">
        <v>4</v>
      </c>
      <c r="G881" s="19">
        <v>4</v>
      </c>
      <c r="H881" s="53">
        <v>3</v>
      </c>
      <c r="I881" s="17">
        <v>1</v>
      </c>
      <c r="J881" s="17">
        <v>1</v>
      </c>
      <c r="K881" s="28">
        <v>5</v>
      </c>
      <c r="L881" s="16">
        <f t="shared" si="30"/>
        <v>18</v>
      </c>
    </row>
    <row r="882" spans="1:12" x14ac:dyDescent="0.25">
      <c r="A882">
        <v>970</v>
      </c>
      <c r="B882" t="str">
        <f t="shared" si="31"/>
        <v>Kentucky,Boyle County</v>
      </c>
      <c r="C882" s="16" t="s">
        <v>30</v>
      </c>
      <c r="D882" s="12" t="s">
        <v>800</v>
      </c>
      <c r="E882" s="17" t="s">
        <v>3230</v>
      </c>
      <c r="F882" s="22">
        <v>6</v>
      </c>
      <c r="G882" s="37">
        <v>5</v>
      </c>
      <c r="H882" s="53">
        <v>3</v>
      </c>
      <c r="I882" s="17">
        <v>1</v>
      </c>
      <c r="J882" s="17">
        <v>1</v>
      </c>
      <c r="K882" s="28">
        <v>5</v>
      </c>
      <c r="L882" s="16">
        <f t="shared" si="30"/>
        <v>21</v>
      </c>
    </row>
    <row r="883" spans="1:12" x14ac:dyDescent="0.25">
      <c r="A883">
        <v>971</v>
      </c>
      <c r="B883" t="str">
        <f t="shared" si="31"/>
        <v>Kentucky,Bracken County</v>
      </c>
      <c r="C883" s="16" t="s">
        <v>30</v>
      </c>
      <c r="D883" s="12" t="s">
        <v>801</v>
      </c>
      <c r="E883" s="17" t="s">
        <v>3510</v>
      </c>
      <c r="F883" s="34">
        <v>4</v>
      </c>
      <c r="G883" s="19">
        <v>4</v>
      </c>
      <c r="H883" s="53">
        <v>3</v>
      </c>
      <c r="I883" s="17">
        <v>1</v>
      </c>
      <c r="J883" s="17">
        <v>1</v>
      </c>
      <c r="K883" s="28">
        <v>5</v>
      </c>
      <c r="L883" s="16">
        <f t="shared" si="30"/>
        <v>18</v>
      </c>
    </row>
    <row r="884" spans="1:12" x14ac:dyDescent="0.25">
      <c r="A884">
        <v>972</v>
      </c>
      <c r="B884" t="str">
        <f t="shared" si="31"/>
        <v>Kentucky,Breathitt County</v>
      </c>
      <c r="C884" s="16" t="s">
        <v>30</v>
      </c>
      <c r="D884" s="12" t="s">
        <v>802</v>
      </c>
      <c r="E884" s="17" t="s">
        <v>3511</v>
      </c>
      <c r="F884" s="43">
        <v>3</v>
      </c>
      <c r="G884" s="27">
        <v>2</v>
      </c>
      <c r="H884" s="36">
        <v>4</v>
      </c>
      <c r="I884" s="17">
        <v>1</v>
      </c>
      <c r="J884" s="30">
        <v>2</v>
      </c>
      <c r="K884" s="28">
        <v>5</v>
      </c>
      <c r="L884" s="16">
        <f t="shared" si="30"/>
        <v>17</v>
      </c>
    </row>
    <row r="885" spans="1:12" x14ac:dyDescent="0.25">
      <c r="A885">
        <v>973</v>
      </c>
      <c r="B885" t="str">
        <f t="shared" si="31"/>
        <v>Kentucky,Breckinridge County</v>
      </c>
      <c r="C885" s="16" t="s">
        <v>30</v>
      </c>
      <c r="D885" s="12" t="s">
        <v>803</v>
      </c>
      <c r="E885" s="17" t="s">
        <v>2982</v>
      </c>
      <c r="F885" s="22">
        <v>6</v>
      </c>
      <c r="G885" s="23">
        <v>6</v>
      </c>
      <c r="H885" s="36">
        <v>4</v>
      </c>
      <c r="I885" s="17">
        <v>1</v>
      </c>
      <c r="J885" s="17">
        <v>1</v>
      </c>
      <c r="K885" s="28">
        <v>5</v>
      </c>
      <c r="L885" s="16">
        <f t="shared" si="30"/>
        <v>23</v>
      </c>
    </row>
    <row r="886" spans="1:12" x14ac:dyDescent="0.25">
      <c r="A886">
        <v>974</v>
      </c>
      <c r="B886" t="str">
        <f t="shared" si="31"/>
        <v>Kentucky,Bullitt County</v>
      </c>
      <c r="C886" s="16" t="s">
        <v>30</v>
      </c>
      <c r="D886" s="12" t="s">
        <v>804</v>
      </c>
      <c r="E886" s="17" t="s">
        <v>2790</v>
      </c>
      <c r="F886" s="22">
        <v>6</v>
      </c>
      <c r="G886" s="51">
        <v>9</v>
      </c>
      <c r="H886" s="36">
        <v>4</v>
      </c>
      <c r="I886" s="17">
        <v>1</v>
      </c>
      <c r="J886" s="17">
        <v>1</v>
      </c>
      <c r="K886" s="28">
        <v>5</v>
      </c>
      <c r="L886" s="16">
        <f t="shared" si="30"/>
        <v>26</v>
      </c>
    </row>
    <row r="887" spans="1:12" x14ac:dyDescent="0.25">
      <c r="A887">
        <v>975</v>
      </c>
      <c r="B887" t="str">
        <f t="shared" si="31"/>
        <v>Kentucky,Butler County</v>
      </c>
      <c r="C887" s="16" t="s">
        <v>30</v>
      </c>
      <c r="D887" s="12" t="s">
        <v>111</v>
      </c>
      <c r="E887" s="17" t="s">
        <v>2662</v>
      </c>
      <c r="F887" s="22">
        <v>6</v>
      </c>
      <c r="G887" s="39">
        <v>7</v>
      </c>
      <c r="H887" s="33">
        <v>6</v>
      </c>
      <c r="I887" s="17">
        <v>1</v>
      </c>
      <c r="J887" s="17">
        <v>1</v>
      </c>
      <c r="K887" s="28">
        <v>5</v>
      </c>
      <c r="L887" s="16">
        <f t="shared" si="30"/>
        <v>26</v>
      </c>
    </row>
    <row r="888" spans="1:12" x14ac:dyDescent="0.25">
      <c r="A888">
        <v>976</v>
      </c>
      <c r="B888" t="str">
        <f t="shared" si="31"/>
        <v>Kentucky,Caldwell County</v>
      </c>
      <c r="C888" s="16" t="s">
        <v>30</v>
      </c>
      <c r="D888" s="12" t="s">
        <v>805</v>
      </c>
      <c r="E888" s="17" t="s">
        <v>2663</v>
      </c>
      <c r="F888" s="22">
        <v>6</v>
      </c>
      <c r="G888" s="39">
        <v>7</v>
      </c>
      <c r="H888" s="33">
        <v>6</v>
      </c>
      <c r="I888" s="17">
        <v>1</v>
      </c>
      <c r="J888" s="17">
        <v>1</v>
      </c>
      <c r="K888" s="28">
        <v>5</v>
      </c>
      <c r="L888" s="16">
        <f t="shared" si="30"/>
        <v>26</v>
      </c>
    </row>
    <row r="889" spans="1:12" x14ac:dyDescent="0.25">
      <c r="A889">
        <v>977</v>
      </c>
      <c r="B889" t="str">
        <f t="shared" si="31"/>
        <v>Kentucky,Calloway County</v>
      </c>
      <c r="C889" s="16" t="s">
        <v>30</v>
      </c>
      <c r="D889" s="12" t="s">
        <v>806</v>
      </c>
      <c r="E889" s="17" t="s">
        <v>2664</v>
      </c>
      <c r="F889" s="22">
        <v>6</v>
      </c>
      <c r="G889" s="23">
        <v>6</v>
      </c>
      <c r="H889" s="29">
        <v>7</v>
      </c>
      <c r="I889" s="17">
        <v>1</v>
      </c>
      <c r="J889" s="17">
        <v>1</v>
      </c>
      <c r="K889" s="28">
        <v>5</v>
      </c>
      <c r="L889" s="16">
        <f t="shared" si="30"/>
        <v>26</v>
      </c>
    </row>
    <row r="890" spans="1:12" x14ac:dyDescent="0.25">
      <c r="A890">
        <v>978</v>
      </c>
      <c r="B890" t="str">
        <f t="shared" si="31"/>
        <v>Kentucky,Campbell County</v>
      </c>
      <c r="C890" s="16" t="s">
        <v>30</v>
      </c>
      <c r="D890" s="12" t="s">
        <v>807</v>
      </c>
      <c r="E890" s="17" t="s">
        <v>3231</v>
      </c>
      <c r="F890" s="34">
        <v>4</v>
      </c>
      <c r="G890" s="37">
        <v>5</v>
      </c>
      <c r="H890" s="36">
        <v>4</v>
      </c>
      <c r="I890" s="17">
        <v>1</v>
      </c>
      <c r="J890" s="17">
        <v>1</v>
      </c>
      <c r="K890" s="28">
        <v>5</v>
      </c>
      <c r="L890" s="16">
        <f t="shared" si="30"/>
        <v>20</v>
      </c>
    </row>
    <row r="891" spans="1:12" x14ac:dyDescent="0.25">
      <c r="A891">
        <v>979</v>
      </c>
      <c r="B891" t="str">
        <f t="shared" si="31"/>
        <v>Kentucky,Carlisle County</v>
      </c>
      <c r="C891" s="16" t="s">
        <v>30</v>
      </c>
      <c r="D891" s="12" t="s">
        <v>808</v>
      </c>
      <c r="E891" s="17" t="s">
        <v>2432</v>
      </c>
      <c r="F891" s="22">
        <v>6</v>
      </c>
      <c r="G891" s="39">
        <v>7</v>
      </c>
      <c r="H891" s="35">
        <v>8</v>
      </c>
      <c r="I891" s="17">
        <v>1</v>
      </c>
      <c r="J891" s="17">
        <v>1</v>
      </c>
      <c r="K891" s="28">
        <v>5</v>
      </c>
      <c r="L891" s="16">
        <f t="shared" si="30"/>
        <v>28</v>
      </c>
    </row>
    <row r="892" spans="1:12" x14ac:dyDescent="0.25">
      <c r="A892">
        <v>980</v>
      </c>
      <c r="B892" t="str">
        <f t="shared" si="31"/>
        <v>Kentucky,Carroll County</v>
      </c>
      <c r="C892" s="16" t="s">
        <v>30</v>
      </c>
      <c r="D892" s="12" t="s">
        <v>220</v>
      </c>
      <c r="E892" s="17" t="s">
        <v>2983</v>
      </c>
      <c r="F892" s="22">
        <v>6</v>
      </c>
      <c r="G892" s="39">
        <v>7</v>
      </c>
      <c r="H892" s="53">
        <v>3</v>
      </c>
      <c r="I892" s="17">
        <v>1</v>
      </c>
      <c r="J892" s="17">
        <v>1</v>
      </c>
      <c r="K892" s="28">
        <v>5</v>
      </c>
      <c r="L892" s="16">
        <f t="shared" si="30"/>
        <v>23</v>
      </c>
    </row>
    <row r="893" spans="1:12" x14ac:dyDescent="0.25">
      <c r="A893">
        <v>981</v>
      </c>
      <c r="B893" t="str">
        <f t="shared" si="31"/>
        <v>Kentucky,Carter County</v>
      </c>
      <c r="C893" s="16" t="s">
        <v>30</v>
      </c>
      <c r="D893" s="12" t="s">
        <v>809</v>
      </c>
      <c r="E893" s="17" t="s">
        <v>3372</v>
      </c>
      <c r="F893" s="43">
        <v>3</v>
      </c>
      <c r="G893" s="19">
        <v>4</v>
      </c>
      <c r="H893" s="36">
        <v>4</v>
      </c>
      <c r="I893" s="17">
        <v>1</v>
      </c>
      <c r="J893" s="30">
        <v>2</v>
      </c>
      <c r="K893" s="28">
        <v>5</v>
      </c>
      <c r="L893" s="16">
        <f t="shared" si="30"/>
        <v>19</v>
      </c>
    </row>
    <row r="894" spans="1:12" x14ac:dyDescent="0.25">
      <c r="A894">
        <v>982</v>
      </c>
      <c r="B894" t="str">
        <f t="shared" si="31"/>
        <v>Kentucky,Casey County</v>
      </c>
      <c r="C894" s="16" t="s">
        <v>30</v>
      </c>
      <c r="D894" s="12" t="s">
        <v>810</v>
      </c>
      <c r="E894" s="17" t="s">
        <v>3232</v>
      </c>
      <c r="F894" s="22">
        <v>6</v>
      </c>
      <c r="G894" s="37">
        <v>5</v>
      </c>
      <c r="H894" s="53">
        <v>3</v>
      </c>
      <c r="I894" s="17">
        <v>1</v>
      </c>
      <c r="J894" s="17">
        <v>1</v>
      </c>
      <c r="K894" s="28">
        <v>5</v>
      </c>
      <c r="L894" s="16">
        <f t="shared" si="30"/>
        <v>21</v>
      </c>
    </row>
    <row r="895" spans="1:12" x14ac:dyDescent="0.25">
      <c r="A895">
        <v>983</v>
      </c>
      <c r="B895" t="str">
        <f t="shared" si="31"/>
        <v>Kentucky,Christian County</v>
      </c>
      <c r="C895" s="16" t="s">
        <v>30</v>
      </c>
      <c r="D895" s="12" t="s">
        <v>594</v>
      </c>
      <c r="E895" s="17" t="s">
        <v>2540</v>
      </c>
      <c r="F895" s="22">
        <v>6</v>
      </c>
      <c r="G895" s="39">
        <v>7</v>
      </c>
      <c r="H895" s="29">
        <v>7</v>
      </c>
      <c r="I895" s="17">
        <v>1</v>
      </c>
      <c r="J895" s="17">
        <v>1</v>
      </c>
      <c r="K895" s="28">
        <v>5</v>
      </c>
      <c r="L895" s="16">
        <f t="shared" si="30"/>
        <v>27</v>
      </c>
    </row>
    <row r="896" spans="1:12" x14ac:dyDescent="0.25">
      <c r="A896">
        <v>984</v>
      </c>
      <c r="B896" t="str">
        <f t="shared" si="31"/>
        <v>Kentucky,Clark County</v>
      </c>
      <c r="C896" s="16" t="s">
        <v>30</v>
      </c>
      <c r="D896" s="12" t="s">
        <v>222</v>
      </c>
      <c r="E896" s="17" t="s">
        <v>3373</v>
      </c>
      <c r="F896" s="34">
        <v>4</v>
      </c>
      <c r="G896" s="37">
        <v>5</v>
      </c>
      <c r="H896" s="53">
        <v>3</v>
      </c>
      <c r="I896" s="17">
        <v>1</v>
      </c>
      <c r="J896" s="17">
        <v>1</v>
      </c>
      <c r="K896" s="28">
        <v>5</v>
      </c>
      <c r="L896" s="16">
        <f t="shared" si="30"/>
        <v>19</v>
      </c>
    </row>
    <row r="897" spans="1:12" x14ac:dyDescent="0.25">
      <c r="A897">
        <v>985</v>
      </c>
      <c r="B897" t="str">
        <f t="shared" si="31"/>
        <v>Kentucky,Clay County</v>
      </c>
      <c r="C897" s="16" t="s">
        <v>30</v>
      </c>
      <c r="D897" s="12" t="s">
        <v>118</v>
      </c>
      <c r="E897" s="17" t="s">
        <v>3233</v>
      </c>
      <c r="F897" s="34">
        <v>4</v>
      </c>
      <c r="G897" s="19">
        <v>4</v>
      </c>
      <c r="H897" s="36">
        <v>4</v>
      </c>
      <c r="I897" s="17">
        <v>1</v>
      </c>
      <c r="J897" s="30">
        <v>2</v>
      </c>
      <c r="K897" s="28">
        <v>5</v>
      </c>
      <c r="L897" s="16">
        <f t="shared" si="30"/>
        <v>20</v>
      </c>
    </row>
    <row r="898" spans="1:12" x14ac:dyDescent="0.25">
      <c r="A898">
        <v>986</v>
      </c>
      <c r="B898" t="str">
        <f t="shared" si="31"/>
        <v>Kentucky,Clinton County</v>
      </c>
      <c r="C898" s="16" t="s">
        <v>30</v>
      </c>
      <c r="D898" s="12" t="s">
        <v>595</v>
      </c>
      <c r="E898" s="17" t="s">
        <v>3512</v>
      </c>
      <c r="F898" s="34">
        <v>4</v>
      </c>
      <c r="G898" s="19">
        <v>4</v>
      </c>
      <c r="H898" s="53">
        <v>3</v>
      </c>
      <c r="I898" s="17">
        <v>1</v>
      </c>
      <c r="J898" s="17">
        <v>1</v>
      </c>
      <c r="K898" s="28">
        <v>5</v>
      </c>
      <c r="L898" s="16">
        <f t="shared" ref="L898:L961" si="32">SUM(F898:K898)</f>
        <v>18</v>
      </c>
    </row>
    <row r="899" spans="1:12" x14ac:dyDescent="0.25">
      <c r="A899">
        <v>987</v>
      </c>
      <c r="B899" t="str">
        <f t="shared" ref="B899:B962" si="33">C899&amp;","&amp;D899</f>
        <v>Kentucky,Crittenden County</v>
      </c>
      <c r="C899" s="16" t="s">
        <v>30</v>
      </c>
      <c r="D899" s="12" t="s">
        <v>228</v>
      </c>
      <c r="E899" s="17" t="s">
        <v>2541</v>
      </c>
      <c r="F899" s="22">
        <v>6</v>
      </c>
      <c r="G899" s="39">
        <v>7</v>
      </c>
      <c r="H899" s="29">
        <v>7</v>
      </c>
      <c r="I899" s="17">
        <v>1</v>
      </c>
      <c r="J899" s="17">
        <v>1</v>
      </c>
      <c r="K899" s="28">
        <v>5</v>
      </c>
      <c r="L899" s="16">
        <f t="shared" si="32"/>
        <v>27</v>
      </c>
    </row>
    <row r="900" spans="1:12" x14ac:dyDescent="0.25">
      <c r="A900">
        <v>988</v>
      </c>
      <c r="B900" t="str">
        <f t="shared" si="33"/>
        <v>Kentucky,Cumberland County</v>
      </c>
      <c r="C900" s="16" t="s">
        <v>30</v>
      </c>
      <c r="D900" s="12" t="s">
        <v>597</v>
      </c>
      <c r="E900" s="17" t="s">
        <v>3374</v>
      </c>
      <c r="F900" s="34">
        <v>4</v>
      </c>
      <c r="G900" s="19">
        <v>4</v>
      </c>
      <c r="H900" s="36">
        <v>4</v>
      </c>
      <c r="I900" s="17">
        <v>1</v>
      </c>
      <c r="J900" s="17">
        <v>1</v>
      </c>
      <c r="K900" s="28">
        <v>5</v>
      </c>
      <c r="L900" s="16">
        <f t="shared" si="32"/>
        <v>19</v>
      </c>
    </row>
    <row r="901" spans="1:12" x14ac:dyDescent="0.25">
      <c r="A901">
        <v>989</v>
      </c>
      <c r="B901" t="str">
        <f t="shared" si="33"/>
        <v>Kentucky,Daviess County</v>
      </c>
      <c r="C901" s="16" t="s">
        <v>30</v>
      </c>
      <c r="D901" s="12" t="s">
        <v>645</v>
      </c>
      <c r="E901" s="17" t="s">
        <v>2665</v>
      </c>
      <c r="F901" s="22">
        <v>6</v>
      </c>
      <c r="G901" s="39">
        <v>7</v>
      </c>
      <c r="H901" s="33">
        <v>6</v>
      </c>
      <c r="I901" s="17">
        <v>1</v>
      </c>
      <c r="J901" s="17">
        <v>1</v>
      </c>
      <c r="K901" s="28">
        <v>5</v>
      </c>
      <c r="L901" s="16">
        <f t="shared" si="32"/>
        <v>26</v>
      </c>
    </row>
    <row r="902" spans="1:12" x14ac:dyDescent="0.25">
      <c r="A902">
        <v>990</v>
      </c>
      <c r="B902" t="str">
        <f t="shared" si="33"/>
        <v>Kentucky,Edmonson County</v>
      </c>
      <c r="C902" s="16" t="s">
        <v>30</v>
      </c>
      <c r="D902" s="12" t="s">
        <v>811</v>
      </c>
      <c r="E902" s="17" t="s">
        <v>2791</v>
      </c>
      <c r="F902" s="18">
        <v>7</v>
      </c>
      <c r="G902" s="39">
        <v>7</v>
      </c>
      <c r="H902" s="36">
        <v>4</v>
      </c>
      <c r="I902" s="17">
        <v>1</v>
      </c>
      <c r="J902" s="17">
        <v>1</v>
      </c>
      <c r="K902" s="28">
        <v>5</v>
      </c>
      <c r="L902" s="16">
        <f t="shared" si="32"/>
        <v>25</v>
      </c>
    </row>
    <row r="903" spans="1:12" x14ac:dyDescent="0.25">
      <c r="A903">
        <v>991</v>
      </c>
      <c r="B903" t="str">
        <f t="shared" si="33"/>
        <v>Kentucky,Elliott County</v>
      </c>
      <c r="C903" s="16" t="s">
        <v>30</v>
      </c>
      <c r="D903" s="12" t="s">
        <v>812</v>
      </c>
      <c r="E903" s="17" t="s">
        <v>2792</v>
      </c>
      <c r="F903" s="22">
        <v>6</v>
      </c>
      <c r="G903" s="23">
        <v>6</v>
      </c>
      <c r="H903" s="24">
        <v>5</v>
      </c>
      <c r="I903" s="17">
        <v>1</v>
      </c>
      <c r="J903" s="30">
        <v>2</v>
      </c>
      <c r="K903" s="28">
        <v>5</v>
      </c>
      <c r="L903" s="16">
        <f t="shared" si="32"/>
        <v>25</v>
      </c>
    </row>
    <row r="904" spans="1:12" x14ac:dyDescent="0.25">
      <c r="A904">
        <v>992</v>
      </c>
      <c r="B904" t="str">
        <f t="shared" si="33"/>
        <v>Kentucky,Estill County</v>
      </c>
      <c r="C904" s="16" t="s">
        <v>30</v>
      </c>
      <c r="D904" s="12" t="s">
        <v>813</v>
      </c>
      <c r="E904" s="17" t="s">
        <v>3375</v>
      </c>
      <c r="F904" s="34">
        <v>4</v>
      </c>
      <c r="G904" s="19">
        <v>4</v>
      </c>
      <c r="H904" s="53">
        <v>3</v>
      </c>
      <c r="I904" s="17">
        <v>1</v>
      </c>
      <c r="J904" s="30">
        <v>2</v>
      </c>
      <c r="K904" s="28">
        <v>5</v>
      </c>
      <c r="L904" s="16">
        <f t="shared" si="32"/>
        <v>19</v>
      </c>
    </row>
    <row r="905" spans="1:12" x14ac:dyDescent="0.25">
      <c r="A905">
        <v>993</v>
      </c>
      <c r="B905" t="str">
        <f t="shared" si="33"/>
        <v>Kentucky,Fayette County</v>
      </c>
      <c r="C905" s="16" t="s">
        <v>30</v>
      </c>
      <c r="D905" s="12" t="s">
        <v>133</v>
      </c>
      <c r="E905" s="17" t="s">
        <v>3376</v>
      </c>
      <c r="F905" s="34">
        <v>4</v>
      </c>
      <c r="G905" s="37">
        <v>5</v>
      </c>
      <c r="H905" s="53">
        <v>3</v>
      </c>
      <c r="I905" s="17">
        <v>1</v>
      </c>
      <c r="J905" s="17">
        <v>1</v>
      </c>
      <c r="K905" s="28">
        <v>5</v>
      </c>
      <c r="L905" s="16">
        <f t="shared" si="32"/>
        <v>19</v>
      </c>
    </row>
    <row r="906" spans="1:12" x14ac:dyDescent="0.25">
      <c r="A906">
        <v>994</v>
      </c>
      <c r="B906" t="str">
        <f t="shared" si="33"/>
        <v>Kentucky,Fleming County</v>
      </c>
      <c r="C906" s="16" t="s">
        <v>30</v>
      </c>
      <c r="D906" s="12" t="s">
        <v>814</v>
      </c>
      <c r="E906" s="17" t="s">
        <v>3234</v>
      </c>
      <c r="F906" s="22">
        <v>6</v>
      </c>
      <c r="G906" s="37">
        <v>5</v>
      </c>
      <c r="H906" s="53">
        <v>3</v>
      </c>
      <c r="I906" s="17">
        <v>1</v>
      </c>
      <c r="J906" s="17">
        <v>1</v>
      </c>
      <c r="K906" s="28">
        <v>5</v>
      </c>
      <c r="L906" s="16">
        <f t="shared" si="32"/>
        <v>21</v>
      </c>
    </row>
    <row r="907" spans="1:12" x14ac:dyDescent="0.25">
      <c r="A907">
        <v>995</v>
      </c>
      <c r="B907" t="str">
        <f t="shared" si="33"/>
        <v>Kentucky,Floyd County</v>
      </c>
      <c r="C907" s="16" t="s">
        <v>30</v>
      </c>
      <c r="D907" s="12" t="s">
        <v>483</v>
      </c>
      <c r="E907" s="17" t="s">
        <v>3377</v>
      </c>
      <c r="F907" s="43">
        <v>3</v>
      </c>
      <c r="G907" s="19">
        <v>4</v>
      </c>
      <c r="H907" s="36">
        <v>4</v>
      </c>
      <c r="I907" s="17">
        <v>1</v>
      </c>
      <c r="J907" s="30">
        <v>2</v>
      </c>
      <c r="K907" s="28">
        <v>5</v>
      </c>
      <c r="L907" s="16">
        <f t="shared" si="32"/>
        <v>19</v>
      </c>
    </row>
    <row r="908" spans="1:12" x14ac:dyDescent="0.25">
      <c r="A908">
        <v>996</v>
      </c>
      <c r="B908" t="str">
        <f t="shared" si="33"/>
        <v>Kentucky,Franklin County</v>
      </c>
      <c r="C908" s="16" t="s">
        <v>30</v>
      </c>
      <c r="D908" s="12" t="s">
        <v>134</v>
      </c>
      <c r="E908" s="17" t="s">
        <v>3235</v>
      </c>
      <c r="F908" s="34">
        <v>4</v>
      </c>
      <c r="G908" s="37">
        <v>5</v>
      </c>
      <c r="H908" s="36">
        <v>4</v>
      </c>
      <c r="I908" s="17">
        <v>1</v>
      </c>
      <c r="J908" s="17">
        <v>1</v>
      </c>
      <c r="K908" s="28">
        <v>5</v>
      </c>
      <c r="L908" s="16">
        <f t="shared" si="32"/>
        <v>20</v>
      </c>
    </row>
    <row r="909" spans="1:12" x14ac:dyDescent="0.25">
      <c r="A909">
        <v>997</v>
      </c>
      <c r="B909" t="str">
        <f t="shared" si="33"/>
        <v>Kentucky,Fulton County</v>
      </c>
      <c r="C909" s="16" t="s">
        <v>30</v>
      </c>
      <c r="D909" s="12" t="s">
        <v>233</v>
      </c>
      <c r="E909" s="17" t="s">
        <v>2433</v>
      </c>
      <c r="F909" s="22">
        <v>6</v>
      </c>
      <c r="G909" s="23">
        <v>6</v>
      </c>
      <c r="H909" s="20">
        <v>8</v>
      </c>
      <c r="I909" s="17">
        <v>1</v>
      </c>
      <c r="J909" s="17">
        <v>1</v>
      </c>
      <c r="K909" s="28">
        <v>5</v>
      </c>
      <c r="L909" s="16">
        <f t="shared" si="32"/>
        <v>27</v>
      </c>
    </row>
    <row r="910" spans="1:12" x14ac:dyDescent="0.25">
      <c r="A910">
        <v>998</v>
      </c>
      <c r="B910" t="str">
        <f t="shared" si="33"/>
        <v>Kentucky,Gallatin County</v>
      </c>
      <c r="C910" s="16" t="s">
        <v>30</v>
      </c>
      <c r="D910" s="12" t="s">
        <v>603</v>
      </c>
      <c r="E910" s="17" t="s">
        <v>3236</v>
      </c>
      <c r="F910" s="34">
        <v>4</v>
      </c>
      <c r="G910" s="23">
        <v>6</v>
      </c>
      <c r="H910" s="53">
        <v>3</v>
      </c>
      <c r="I910" s="17">
        <v>1</v>
      </c>
      <c r="J910" s="17">
        <v>1</v>
      </c>
      <c r="K910" s="28">
        <v>5</v>
      </c>
      <c r="L910" s="16">
        <f t="shared" si="32"/>
        <v>20</v>
      </c>
    </row>
    <row r="911" spans="1:12" x14ac:dyDescent="0.25">
      <c r="A911">
        <v>999</v>
      </c>
      <c r="B911" t="str">
        <f t="shared" si="33"/>
        <v>Kentucky,Garrard County</v>
      </c>
      <c r="C911" s="16" t="s">
        <v>30</v>
      </c>
      <c r="D911" s="12" t="s">
        <v>815</v>
      </c>
      <c r="E911" s="17" t="s">
        <v>3378</v>
      </c>
      <c r="F911" s="34">
        <v>4</v>
      </c>
      <c r="G911" s="19">
        <v>4</v>
      </c>
      <c r="H911" s="36">
        <v>4</v>
      </c>
      <c r="I911" s="17">
        <v>1</v>
      </c>
      <c r="J911" s="17">
        <v>1</v>
      </c>
      <c r="K911" s="28">
        <v>5</v>
      </c>
      <c r="L911" s="16">
        <f t="shared" si="32"/>
        <v>19</v>
      </c>
    </row>
    <row r="912" spans="1:12" x14ac:dyDescent="0.25">
      <c r="A912">
        <v>1000</v>
      </c>
      <c r="B912" t="str">
        <f t="shared" si="33"/>
        <v>Kentucky,Grant County</v>
      </c>
      <c r="C912" s="16" t="s">
        <v>30</v>
      </c>
      <c r="D912" s="12" t="s">
        <v>235</v>
      </c>
      <c r="E912" s="17" t="s">
        <v>3379</v>
      </c>
      <c r="F912" s="34">
        <v>4</v>
      </c>
      <c r="G912" s="37">
        <v>5</v>
      </c>
      <c r="H912" s="53">
        <v>3</v>
      </c>
      <c r="I912" s="17">
        <v>1</v>
      </c>
      <c r="J912" s="17">
        <v>1</v>
      </c>
      <c r="K912" s="28">
        <v>5</v>
      </c>
      <c r="L912" s="16">
        <f t="shared" si="32"/>
        <v>19</v>
      </c>
    </row>
    <row r="913" spans="1:12" x14ac:dyDescent="0.25">
      <c r="A913">
        <v>1001</v>
      </c>
      <c r="B913" t="str">
        <f t="shared" si="33"/>
        <v>Kentucky,Graves County</v>
      </c>
      <c r="C913" s="16" t="s">
        <v>30</v>
      </c>
      <c r="D913" s="12" t="s">
        <v>816</v>
      </c>
      <c r="E913" s="17" t="s">
        <v>2434</v>
      </c>
      <c r="F913" s="22">
        <v>6</v>
      </c>
      <c r="G913" s="39">
        <v>7</v>
      </c>
      <c r="H913" s="35">
        <v>8</v>
      </c>
      <c r="I913" s="17">
        <v>1</v>
      </c>
      <c r="J913" s="17">
        <v>1</v>
      </c>
      <c r="K913" s="28">
        <v>5</v>
      </c>
      <c r="L913" s="16">
        <f t="shared" si="32"/>
        <v>28</v>
      </c>
    </row>
    <row r="914" spans="1:12" x14ac:dyDescent="0.25">
      <c r="A914">
        <v>1002</v>
      </c>
      <c r="B914" t="str">
        <f t="shared" si="33"/>
        <v>Kentucky,Grayson County</v>
      </c>
      <c r="C914" s="16" t="s">
        <v>30</v>
      </c>
      <c r="D914" s="12" t="s">
        <v>817</v>
      </c>
      <c r="E914" s="17" t="s">
        <v>3380</v>
      </c>
      <c r="F914" s="34">
        <v>4</v>
      </c>
      <c r="G914" s="19">
        <v>4</v>
      </c>
      <c r="H914" s="36">
        <v>4</v>
      </c>
      <c r="I914" s="17">
        <v>1</v>
      </c>
      <c r="J914" s="17">
        <v>1</v>
      </c>
      <c r="K914" s="28">
        <v>5</v>
      </c>
      <c r="L914" s="16">
        <f t="shared" si="32"/>
        <v>19</v>
      </c>
    </row>
    <row r="915" spans="1:12" x14ac:dyDescent="0.25">
      <c r="A915">
        <v>1003</v>
      </c>
      <c r="B915" t="str">
        <f t="shared" si="33"/>
        <v>Kentucky,Green County</v>
      </c>
      <c r="C915" s="16" t="s">
        <v>30</v>
      </c>
      <c r="D915" s="12" t="s">
        <v>818</v>
      </c>
      <c r="E915" s="17" t="s">
        <v>2984</v>
      </c>
      <c r="F915" s="22">
        <v>6</v>
      </c>
      <c r="G915" s="23">
        <v>6</v>
      </c>
      <c r="H915" s="36">
        <v>4</v>
      </c>
      <c r="I915" s="17">
        <v>1</v>
      </c>
      <c r="J915" s="17">
        <v>1</v>
      </c>
      <c r="K915" s="28">
        <v>5</v>
      </c>
      <c r="L915" s="16">
        <f t="shared" si="32"/>
        <v>23</v>
      </c>
    </row>
    <row r="916" spans="1:12" x14ac:dyDescent="0.25">
      <c r="A916">
        <v>1004</v>
      </c>
      <c r="B916" t="str">
        <f t="shared" si="33"/>
        <v>Kentucky,Greenup County</v>
      </c>
      <c r="C916" s="16" t="s">
        <v>30</v>
      </c>
      <c r="D916" s="12" t="s">
        <v>819</v>
      </c>
      <c r="E916" s="17" t="s">
        <v>3381</v>
      </c>
      <c r="F916" s="34">
        <v>4</v>
      </c>
      <c r="G916" s="19">
        <v>4</v>
      </c>
      <c r="H916" s="53">
        <v>3</v>
      </c>
      <c r="I916" s="17">
        <v>1</v>
      </c>
      <c r="J916" s="30">
        <v>2</v>
      </c>
      <c r="K916" s="28">
        <v>5</v>
      </c>
      <c r="L916" s="16">
        <f t="shared" si="32"/>
        <v>19</v>
      </c>
    </row>
    <row r="917" spans="1:12" x14ac:dyDescent="0.25">
      <c r="A917">
        <v>1005</v>
      </c>
      <c r="B917" t="str">
        <f t="shared" si="33"/>
        <v>Kentucky,Hancock County</v>
      </c>
      <c r="C917" s="16" t="s">
        <v>30</v>
      </c>
      <c r="D917" s="12" t="s">
        <v>493</v>
      </c>
      <c r="E917" s="17" t="s">
        <v>2666</v>
      </c>
      <c r="F917" s="22">
        <v>6</v>
      </c>
      <c r="G917" s="51">
        <v>9</v>
      </c>
      <c r="H917" s="24">
        <v>5</v>
      </c>
      <c r="I917" s="17">
        <v>1</v>
      </c>
      <c r="J917" s="17">
        <v>1</v>
      </c>
      <c r="K917" s="28">
        <v>5</v>
      </c>
      <c r="L917" s="16">
        <f t="shared" si="32"/>
        <v>27</v>
      </c>
    </row>
    <row r="918" spans="1:12" x14ac:dyDescent="0.25">
      <c r="A918">
        <v>1006</v>
      </c>
      <c r="B918" t="str">
        <f t="shared" si="33"/>
        <v>Kentucky,Hardin County</v>
      </c>
      <c r="C918" s="16" t="s">
        <v>30</v>
      </c>
      <c r="D918" s="12" t="s">
        <v>605</v>
      </c>
      <c r="E918" s="17" t="s">
        <v>3237</v>
      </c>
      <c r="F918" s="34">
        <v>4</v>
      </c>
      <c r="G918" s="37">
        <v>5</v>
      </c>
      <c r="H918" s="36">
        <v>4</v>
      </c>
      <c r="I918" s="17">
        <v>1</v>
      </c>
      <c r="J918" s="17">
        <v>1</v>
      </c>
      <c r="K918" s="28">
        <v>5</v>
      </c>
      <c r="L918" s="16">
        <f t="shared" si="32"/>
        <v>20</v>
      </c>
    </row>
    <row r="919" spans="1:12" x14ac:dyDescent="0.25">
      <c r="A919">
        <v>1007</v>
      </c>
      <c r="B919" t="str">
        <f t="shared" si="33"/>
        <v>Kentucky,Harlan County</v>
      </c>
      <c r="C919" s="16" t="s">
        <v>30</v>
      </c>
      <c r="D919" s="12" t="s">
        <v>820</v>
      </c>
      <c r="E919" s="17" t="s">
        <v>3813</v>
      </c>
      <c r="F919" s="34">
        <v>4</v>
      </c>
      <c r="G919" s="17">
        <v>1</v>
      </c>
      <c r="H919" s="17">
        <v>1</v>
      </c>
      <c r="I919" s="17">
        <v>1</v>
      </c>
      <c r="J919" s="30">
        <v>2</v>
      </c>
      <c r="K919" s="28">
        <v>5</v>
      </c>
      <c r="L919" s="16">
        <f t="shared" si="32"/>
        <v>14</v>
      </c>
    </row>
    <row r="920" spans="1:12" x14ac:dyDescent="0.25">
      <c r="A920">
        <v>1008</v>
      </c>
      <c r="B920" t="str">
        <f t="shared" si="33"/>
        <v>Kentucky,Harrison County</v>
      </c>
      <c r="C920" s="16" t="s">
        <v>30</v>
      </c>
      <c r="D920" s="12" t="s">
        <v>652</v>
      </c>
      <c r="E920" s="17" t="s">
        <v>3382</v>
      </c>
      <c r="F920" s="34">
        <v>4</v>
      </c>
      <c r="G920" s="19">
        <v>4</v>
      </c>
      <c r="H920" s="36">
        <v>4</v>
      </c>
      <c r="I920" s="17">
        <v>1</v>
      </c>
      <c r="J920" s="17">
        <v>1</v>
      </c>
      <c r="K920" s="28">
        <v>5</v>
      </c>
      <c r="L920" s="16">
        <f t="shared" si="32"/>
        <v>19</v>
      </c>
    </row>
    <row r="921" spans="1:12" x14ac:dyDescent="0.25">
      <c r="A921">
        <v>1009</v>
      </c>
      <c r="B921" t="str">
        <f t="shared" si="33"/>
        <v>Kentucky,Hart County</v>
      </c>
      <c r="C921" s="16" t="s">
        <v>30</v>
      </c>
      <c r="D921" s="12" t="s">
        <v>496</v>
      </c>
      <c r="E921" s="17" t="s">
        <v>3238</v>
      </c>
      <c r="F921" s="34">
        <v>4</v>
      </c>
      <c r="G921" s="37">
        <v>5</v>
      </c>
      <c r="H921" s="36">
        <v>4</v>
      </c>
      <c r="I921" s="17">
        <v>1</v>
      </c>
      <c r="J921" s="17">
        <v>1</v>
      </c>
      <c r="K921" s="28">
        <v>5</v>
      </c>
      <c r="L921" s="16">
        <f t="shared" si="32"/>
        <v>20</v>
      </c>
    </row>
    <row r="922" spans="1:12" x14ac:dyDescent="0.25">
      <c r="A922">
        <v>1010</v>
      </c>
      <c r="B922" t="str">
        <f t="shared" si="33"/>
        <v>Kentucky,Henderson County</v>
      </c>
      <c r="C922" s="16" t="s">
        <v>30</v>
      </c>
      <c r="D922" s="12" t="s">
        <v>606</v>
      </c>
      <c r="E922" s="17" t="s">
        <v>2667</v>
      </c>
      <c r="F922" s="22">
        <v>6</v>
      </c>
      <c r="G922" s="39">
        <v>7</v>
      </c>
      <c r="H922" s="33">
        <v>6</v>
      </c>
      <c r="I922" s="17">
        <v>1</v>
      </c>
      <c r="J922" s="17">
        <v>1</v>
      </c>
      <c r="K922" s="28">
        <v>5</v>
      </c>
      <c r="L922" s="16">
        <f t="shared" si="32"/>
        <v>26</v>
      </c>
    </row>
    <row r="923" spans="1:12" x14ac:dyDescent="0.25">
      <c r="A923">
        <v>1011</v>
      </c>
      <c r="B923" t="str">
        <f t="shared" si="33"/>
        <v>Kentucky,Henry County</v>
      </c>
      <c r="C923" s="16" t="s">
        <v>30</v>
      </c>
      <c r="D923" s="12" t="s">
        <v>138</v>
      </c>
      <c r="E923" s="17" t="s">
        <v>3098</v>
      </c>
      <c r="F923" s="22">
        <v>6</v>
      </c>
      <c r="G923" s="23">
        <v>6</v>
      </c>
      <c r="H923" s="53">
        <v>3</v>
      </c>
      <c r="I923" s="17">
        <v>1</v>
      </c>
      <c r="J923" s="17">
        <v>1</v>
      </c>
      <c r="K923" s="28">
        <v>5</v>
      </c>
      <c r="L923" s="16">
        <f t="shared" si="32"/>
        <v>22</v>
      </c>
    </row>
    <row r="924" spans="1:12" x14ac:dyDescent="0.25">
      <c r="A924">
        <v>1012</v>
      </c>
      <c r="B924" t="str">
        <f t="shared" si="33"/>
        <v>Kentucky,Hickman County</v>
      </c>
      <c r="C924" s="16" t="s">
        <v>30</v>
      </c>
      <c r="D924" s="12" t="s">
        <v>821</v>
      </c>
      <c r="E924" s="17" t="s">
        <v>2542</v>
      </c>
      <c r="F924" s="22">
        <v>6</v>
      </c>
      <c r="G924" s="23">
        <v>6</v>
      </c>
      <c r="H924" s="35">
        <v>8</v>
      </c>
      <c r="I924" s="17">
        <v>1</v>
      </c>
      <c r="J924" s="17">
        <v>1</v>
      </c>
      <c r="K924" s="28">
        <v>5</v>
      </c>
      <c r="L924" s="16">
        <f t="shared" si="32"/>
        <v>27</v>
      </c>
    </row>
    <row r="925" spans="1:12" x14ac:dyDescent="0.25">
      <c r="A925">
        <v>1013</v>
      </c>
      <c r="B925" t="str">
        <f t="shared" si="33"/>
        <v>Kentucky,Hopkins County</v>
      </c>
      <c r="C925" s="16" t="s">
        <v>30</v>
      </c>
      <c r="D925" s="12" t="s">
        <v>822</v>
      </c>
      <c r="E925" s="17" t="s">
        <v>2793</v>
      </c>
      <c r="F925" s="22">
        <v>6</v>
      </c>
      <c r="G925" s="37">
        <v>5</v>
      </c>
      <c r="H925" s="29">
        <v>7</v>
      </c>
      <c r="I925" s="17">
        <v>1</v>
      </c>
      <c r="J925" s="17">
        <v>1</v>
      </c>
      <c r="K925" s="28">
        <v>5</v>
      </c>
      <c r="L925" s="16">
        <f t="shared" si="32"/>
        <v>25</v>
      </c>
    </row>
    <row r="926" spans="1:12" x14ac:dyDescent="0.25">
      <c r="A926">
        <v>1014</v>
      </c>
      <c r="B926" t="str">
        <f t="shared" si="33"/>
        <v>Kentucky,Jackson County</v>
      </c>
      <c r="C926" s="16" t="s">
        <v>30</v>
      </c>
      <c r="D926" s="12" t="s">
        <v>140</v>
      </c>
      <c r="E926" s="17" t="s">
        <v>3239</v>
      </c>
      <c r="F926" s="34">
        <v>4</v>
      </c>
      <c r="G926" s="19">
        <v>4</v>
      </c>
      <c r="H926" s="36">
        <v>4</v>
      </c>
      <c r="I926" s="17">
        <v>1</v>
      </c>
      <c r="J926" s="30">
        <v>2</v>
      </c>
      <c r="K926" s="28">
        <v>5</v>
      </c>
      <c r="L926" s="16">
        <f t="shared" si="32"/>
        <v>20</v>
      </c>
    </row>
    <row r="927" spans="1:12" x14ac:dyDescent="0.25">
      <c r="A927">
        <v>1015</v>
      </c>
      <c r="B927" t="str">
        <f t="shared" si="33"/>
        <v>Kentucky,Jefferson County</v>
      </c>
      <c r="C927" s="16" t="s">
        <v>30</v>
      </c>
      <c r="D927" s="12" t="s">
        <v>141</v>
      </c>
      <c r="E927" s="17" t="s">
        <v>2794</v>
      </c>
      <c r="F927" s="22">
        <v>6</v>
      </c>
      <c r="G927" s="51">
        <v>9</v>
      </c>
      <c r="H927" s="36">
        <v>4</v>
      </c>
      <c r="I927" s="17">
        <v>1</v>
      </c>
      <c r="J927" s="17">
        <v>1</v>
      </c>
      <c r="K927" s="28">
        <v>5</v>
      </c>
      <c r="L927" s="16">
        <f t="shared" si="32"/>
        <v>26</v>
      </c>
    </row>
    <row r="928" spans="1:12" x14ac:dyDescent="0.25">
      <c r="A928">
        <v>1016</v>
      </c>
      <c r="B928" t="str">
        <f t="shared" si="33"/>
        <v>Kentucky,Jessamine County</v>
      </c>
      <c r="C928" s="16" t="s">
        <v>30</v>
      </c>
      <c r="D928" s="12" t="s">
        <v>823</v>
      </c>
      <c r="E928" s="17" t="s">
        <v>3383</v>
      </c>
      <c r="F928" s="34">
        <v>4</v>
      </c>
      <c r="G928" s="37">
        <v>5</v>
      </c>
      <c r="H928" s="53">
        <v>3</v>
      </c>
      <c r="I928" s="17">
        <v>1</v>
      </c>
      <c r="J928" s="17">
        <v>1</v>
      </c>
      <c r="K928" s="28">
        <v>5</v>
      </c>
      <c r="L928" s="16">
        <f t="shared" si="32"/>
        <v>19</v>
      </c>
    </row>
    <row r="929" spans="1:12" x14ac:dyDescent="0.25">
      <c r="A929">
        <v>1017</v>
      </c>
      <c r="B929" t="str">
        <f t="shared" si="33"/>
        <v>Kentucky,Johnson County</v>
      </c>
      <c r="C929" s="16" t="s">
        <v>30</v>
      </c>
      <c r="D929" s="12" t="s">
        <v>241</v>
      </c>
      <c r="E929" s="17" t="s">
        <v>3384</v>
      </c>
      <c r="F929" s="43">
        <v>3</v>
      </c>
      <c r="G929" s="19">
        <v>4</v>
      </c>
      <c r="H929" s="36">
        <v>4</v>
      </c>
      <c r="I929" s="17">
        <v>1</v>
      </c>
      <c r="J929" s="30">
        <v>2</v>
      </c>
      <c r="K929" s="28">
        <v>5</v>
      </c>
      <c r="L929" s="16">
        <f t="shared" si="32"/>
        <v>19</v>
      </c>
    </row>
    <row r="930" spans="1:12" x14ac:dyDescent="0.25">
      <c r="A930">
        <v>1018</v>
      </c>
      <c r="B930" t="str">
        <f t="shared" si="33"/>
        <v>Kentucky,Kenton County</v>
      </c>
      <c r="C930" s="16" t="s">
        <v>30</v>
      </c>
      <c r="D930" s="12" t="s">
        <v>824</v>
      </c>
      <c r="E930" s="17" t="s">
        <v>3099</v>
      </c>
      <c r="F930" s="34">
        <v>4</v>
      </c>
      <c r="G930" s="37">
        <v>5</v>
      </c>
      <c r="H930" s="24">
        <v>5</v>
      </c>
      <c r="I930" s="17">
        <v>1</v>
      </c>
      <c r="J930" s="17">
        <v>1</v>
      </c>
      <c r="K930" s="28">
        <v>5</v>
      </c>
      <c r="L930" s="16">
        <f t="shared" si="32"/>
        <v>21</v>
      </c>
    </row>
    <row r="931" spans="1:12" x14ac:dyDescent="0.25">
      <c r="A931">
        <v>1019</v>
      </c>
      <c r="B931" t="str">
        <f t="shared" si="33"/>
        <v>Kentucky,Knott County</v>
      </c>
      <c r="C931" s="16" t="s">
        <v>30</v>
      </c>
      <c r="D931" s="12" t="s">
        <v>825</v>
      </c>
      <c r="E931" s="17" t="s">
        <v>3814</v>
      </c>
      <c r="F931" s="43">
        <v>3</v>
      </c>
      <c r="G931" s="27">
        <v>2</v>
      </c>
      <c r="H931" s="17">
        <v>1</v>
      </c>
      <c r="I931" s="17">
        <v>1</v>
      </c>
      <c r="J931" s="30">
        <v>2</v>
      </c>
      <c r="K931" s="28">
        <v>5</v>
      </c>
      <c r="L931" s="16">
        <f t="shared" si="32"/>
        <v>14</v>
      </c>
    </row>
    <row r="932" spans="1:12" x14ac:dyDescent="0.25">
      <c r="A932">
        <v>1020</v>
      </c>
      <c r="B932" t="str">
        <f t="shared" si="33"/>
        <v>Kentucky,Knox County</v>
      </c>
      <c r="C932" s="16" t="s">
        <v>30</v>
      </c>
      <c r="D932" s="12" t="s">
        <v>613</v>
      </c>
      <c r="E932" s="17" t="s">
        <v>3385</v>
      </c>
      <c r="F932" s="34">
        <v>4</v>
      </c>
      <c r="G932" s="19">
        <v>4</v>
      </c>
      <c r="H932" s="53">
        <v>3</v>
      </c>
      <c r="I932" s="17">
        <v>1</v>
      </c>
      <c r="J932" s="30">
        <v>2</v>
      </c>
      <c r="K932" s="28">
        <v>5</v>
      </c>
      <c r="L932" s="16">
        <f t="shared" si="32"/>
        <v>19</v>
      </c>
    </row>
    <row r="933" spans="1:12" x14ac:dyDescent="0.25">
      <c r="A933">
        <v>1021</v>
      </c>
      <c r="B933" t="str">
        <f t="shared" si="33"/>
        <v>Kentucky,Larue County</v>
      </c>
      <c r="C933" s="16" t="s">
        <v>30</v>
      </c>
      <c r="D933" s="12" t="s">
        <v>826</v>
      </c>
      <c r="E933" s="17" t="s">
        <v>3240</v>
      </c>
      <c r="F933" s="34">
        <v>4</v>
      </c>
      <c r="G933" s="37">
        <v>5</v>
      </c>
      <c r="H933" s="36">
        <v>4</v>
      </c>
      <c r="I933" s="17">
        <v>1</v>
      </c>
      <c r="J933" s="17">
        <v>1</v>
      </c>
      <c r="K933" s="28">
        <v>5</v>
      </c>
      <c r="L933" s="16">
        <f t="shared" si="32"/>
        <v>20</v>
      </c>
    </row>
    <row r="934" spans="1:12" x14ac:dyDescent="0.25">
      <c r="A934">
        <v>1022</v>
      </c>
      <c r="B934" t="str">
        <f t="shared" si="33"/>
        <v>Kentucky,Laurel County</v>
      </c>
      <c r="C934" s="16" t="s">
        <v>30</v>
      </c>
      <c r="D934" s="12" t="s">
        <v>827</v>
      </c>
      <c r="E934" s="17" t="s">
        <v>3241</v>
      </c>
      <c r="F934" s="34">
        <v>4</v>
      </c>
      <c r="G934" s="19">
        <v>4</v>
      </c>
      <c r="H934" s="36">
        <v>4</v>
      </c>
      <c r="I934" s="17">
        <v>1</v>
      </c>
      <c r="J934" s="30">
        <v>2</v>
      </c>
      <c r="K934" s="28">
        <v>5</v>
      </c>
      <c r="L934" s="16">
        <f t="shared" si="32"/>
        <v>20</v>
      </c>
    </row>
    <row r="935" spans="1:12" x14ac:dyDescent="0.25">
      <c r="A935">
        <v>1023</v>
      </c>
      <c r="B935" t="str">
        <f t="shared" si="33"/>
        <v>Kentucky,Lawrence County</v>
      </c>
      <c r="C935" s="16" t="s">
        <v>30</v>
      </c>
      <c r="D935" s="12" t="s">
        <v>144</v>
      </c>
      <c r="E935" s="17" t="s">
        <v>3386</v>
      </c>
      <c r="F935" s="34">
        <v>4</v>
      </c>
      <c r="G935" s="19">
        <v>4</v>
      </c>
      <c r="H935" s="53">
        <v>3</v>
      </c>
      <c r="I935" s="17">
        <v>1</v>
      </c>
      <c r="J935" s="30">
        <v>2</v>
      </c>
      <c r="K935" s="28">
        <v>5</v>
      </c>
      <c r="L935" s="16">
        <f t="shared" si="32"/>
        <v>19</v>
      </c>
    </row>
    <row r="936" spans="1:12" x14ac:dyDescent="0.25">
      <c r="A936">
        <v>1024</v>
      </c>
      <c r="B936" t="str">
        <f t="shared" si="33"/>
        <v>Kentucky,Lee County</v>
      </c>
      <c r="C936" s="16" t="s">
        <v>30</v>
      </c>
      <c r="D936" s="12" t="s">
        <v>145</v>
      </c>
      <c r="E936" s="17" t="s">
        <v>3513</v>
      </c>
      <c r="F936" s="43">
        <v>3</v>
      </c>
      <c r="G936" s="19">
        <v>4</v>
      </c>
      <c r="H936" s="53">
        <v>3</v>
      </c>
      <c r="I936" s="17">
        <v>1</v>
      </c>
      <c r="J936" s="30">
        <v>2</v>
      </c>
      <c r="K936" s="28">
        <v>5</v>
      </c>
      <c r="L936" s="16">
        <f t="shared" si="32"/>
        <v>18</v>
      </c>
    </row>
    <row r="937" spans="1:12" x14ac:dyDescent="0.25">
      <c r="A937">
        <v>1025</v>
      </c>
      <c r="B937" t="str">
        <f t="shared" si="33"/>
        <v>Kentucky,Leslie County</v>
      </c>
      <c r="C937" s="16" t="s">
        <v>30</v>
      </c>
      <c r="D937" s="12" t="s">
        <v>828</v>
      </c>
      <c r="E937" s="17" t="s">
        <v>3737</v>
      </c>
      <c r="F937" s="34">
        <v>4</v>
      </c>
      <c r="G937" s="19">
        <v>4</v>
      </c>
      <c r="H937" s="17">
        <v>1</v>
      </c>
      <c r="I937" s="17">
        <v>1</v>
      </c>
      <c r="J937" s="30">
        <v>2</v>
      </c>
      <c r="K937" s="28">
        <v>5</v>
      </c>
      <c r="L937" s="16">
        <f t="shared" si="32"/>
        <v>17</v>
      </c>
    </row>
    <row r="938" spans="1:12" x14ac:dyDescent="0.25">
      <c r="A938">
        <v>1027</v>
      </c>
      <c r="B938" t="str">
        <f t="shared" si="33"/>
        <v>Kentucky,Lewis County</v>
      </c>
      <c r="C938" s="16" t="s">
        <v>30</v>
      </c>
      <c r="D938" s="12" t="s">
        <v>577</v>
      </c>
      <c r="E938" s="17" t="s">
        <v>3242</v>
      </c>
      <c r="F938" s="22">
        <v>6</v>
      </c>
      <c r="G938" s="37">
        <v>5</v>
      </c>
      <c r="H938" s="53">
        <v>3</v>
      </c>
      <c r="I938" s="17">
        <v>1</v>
      </c>
      <c r="J938" s="17">
        <v>1</v>
      </c>
      <c r="K938" s="28">
        <v>5</v>
      </c>
      <c r="L938" s="16">
        <f t="shared" si="32"/>
        <v>21</v>
      </c>
    </row>
    <row r="939" spans="1:12" x14ac:dyDescent="0.25">
      <c r="A939">
        <v>1028</v>
      </c>
      <c r="B939" t="str">
        <f t="shared" si="33"/>
        <v>Kentucky,Lincoln County</v>
      </c>
      <c r="C939" s="16" t="s">
        <v>30</v>
      </c>
      <c r="D939" s="12" t="s">
        <v>243</v>
      </c>
      <c r="E939" s="17" t="s">
        <v>3514</v>
      </c>
      <c r="F939" s="34">
        <v>4</v>
      </c>
      <c r="G939" s="19">
        <v>4</v>
      </c>
      <c r="H939" s="53">
        <v>3</v>
      </c>
      <c r="I939" s="17">
        <v>1</v>
      </c>
      <c r="J939" s="17">
        <v>1</v>
      </c>
      <c r="K939" s="28">
        <v>5</v>
      </c>
      <c r="L939" s="16">
        <f t="shared" si="32"/>
        <v>18</v>
      </c>
    </row>
    <row r="940" spans="1:12" x14ac:dyDescent="0.25">
      <c r="A940">
        <v>1029</v>
      </c>
      <c r="B940" t="str">
        <f t="shared" si="33"/>
        <v>Kentucky,Livingston County</v>
      </c>
      <c r="C940" s="16" t="s">
        <v>30</v>
      </c>
      <c r="D940" s="12" t="s">
        <v>615</v>
      </c>
      <c r="E940" s="17" t="s">
        <v>2435</v>
      </c>
      <c r="F940" s="22">
        <v>6</v>
      </c>
      <c r="G940" s="39">
        <v>7</v>
      </c>
      <c r="H940" s="35">
        <v>8</v>
      </c>
      <c r="I940" s="17">
        <v>1</v>
      </c>
      <c r="J940" s="17">
        <v>1</v>
      </c>
      <c r="K940" s="28">
        <v>5</v>
      </c>
      <c r="L940" s="16">
        <f t="shared" si="32"/>
        <v>28</v>
      </c>
    </row>
    <row r="941" spans="1:12" x14ac:dyDescent="0.25">
      <c r="A941">
        <v>1030</v>
      </c>
      <c r="B941" t="str">
        <f t="shared" si="33"/>
        <v>Kentucky,Logan County</v>
      </c>
      <c r="C941" s="16" t="s">
        <v>30</v>
      </c>
      <c r="D941" s="12" t="s">
        <v>245</v>
      </c>
      <c r="E941" s="17" t="s">
        <v>2795</v>
      </c>
      <c r="F941" s="22">
        <v>6</v>
      </c>
      <c r="G941" s="23">
        <v>6</v>
      </c>
      <c r="H941" s="33">
        <v>6</v>
      </c>
      <c r="I941" s="17">
        <v>1</v>
      </c>
      <c r="J941" s="17">
        <v>1</v>
      </c>
      <c r="K941" s="28">
        <v>5</v>
      </c>
      <c r="L941" s="16">
        <f t="shared" si="32"/>
        <v>25</v>
      </c>
    </row>
    <row r="942" spans="1:12" x14ac:dyDescent="0.25">
      <c r="A942">
        <v>1031</v>
      </c>
      <c r="B942" t="str">
        <f t="shared" si="33"/>
        <v>Kentucky,Lyon County</v>
      </c>
      <c r="C942" s="16" t="s">
        <v>30</v>
      </c>
      <c r="D942" s="12" t="s">
        <v>707</v>
      </c>
      <c r="E942" s="17" t="s">
        <v>2543</v>
      </c>
      <c r="F942" s="22">
        <v>6</v>
      </c>
      <c r="G942" s="39">
        <v>7</v>
      </c>
      <c r="H942" s="29">
        <v>7</v>
      </c>
      <c r="I942" s="17">
        <v>1</v>
      </c>
      <c r="J942" s="17">
        <v>1</v>
      </c>
      <c r="K942" s="28">
        <v>5</v>
      </c>
      <c r="L942" s="16">
        <f t="shared" si="32"/>
        <v>27</v>
      </c>
    </row>
    <row r="943" spans="1:12" x14ac:dyDescent="0.25">
      <c r="A943">
        <v>1032</v>
      </c>
      <c r="B943" t="str">
        <f t="shared" si="33"/>
        <v>Kentucky,McCracken County</v>
      </c>
      <c r="C943" s="16" t="s">
        <v>30</v>
      </c>
      <c r="D943" s="12" t="s">
        <v>830</v>
      </c>
      <c r="E943" s="17" t="s">
        <v>2362</v>
      </c>
      <c r="F943" s="22">
        <v>6</v>
      </c>
      <c r="G943" s="39">
        <v>7</v>
      </c>
      <c r="H943" s="20">
        <v>8</v>
      </c>
      <c r="I943" s="17">
        <v>1</v>
      </c>
      <c r="J943" s="17">
        <v>1</v>
      </c>
      <c r="K943" s="28">
        <v>5</v>
      </c>
      <c r="L943" s="16">
        <f t="shared" si="32"/>
        <v>28</v>
      </c>
    </row>
    <row r="944" spans="1:12" x14ac:dyDescent="0.25">
      <c r="A944">
        <v>1033</v>
      </c>
      <c r="B944" t="str">
        <f t="shared" si="33"/>
        <v>Kentucky,McCreary County</v>
      </c>
      <c r="C944" s="16" t="s">
        <v>30</v>
      </c>
      <c r="D944" s="12" t="s">
        <v>831</v>
      </c>
      <c r="E944" s="17" t="s">
        <v>3515</v>
      </c>
      <c r="F944" s="34">
        <v>4</v>
      </c>
      <c r="G944" s="27">
        <v>2</v>
      </c>
      <c r="H944" s="53">
        <v>3</v>
      </c>
      <c r="I944" s="17">
        <v>1</v>
      </c>
      <c r="J944" s="30">
        <v>2</v>
      </c>
      <c r="K944" s="28">
        <v>5</v>
      </c>
      <c r="L944" s="16">
        <f t="shared" si="32"/>
        <v>17</v>
      </c>
    </row>
    <row r="945" spans="1:12" x14ac:dyDescent="0.25">
      <c r="A945">
        <v>1034</v>
      </c>
      <c r="B945" t="str">
        <f t="shared" si="33"/>
        <v>Kentucky,McLean County</v>
      </c>
      <c r="C945" s="16" t="s">
        <v>30</v>
      </c>
      <c r="D945" s="12" t="s">
        <v>618</v>
      </c>
      <c r="E945" s="17" t="s">
        <v>2544</v>
      </c>
      <c r="F945" s="22">
        <v>6</v>
      </c>
      <c r="G945" s="39">
        <v>7</v>
      </c>
      <c r="H945" s="29">
        <v>7</v>
      </c>
      <c r="I945" s="17">
        <v>1</v>
      </c>
      <c r="J945" s="17">
        <v>1</v>
      </c>
      <c r="K945" s="28">
        <v>5</v>
      </c>
      <c r="L945" s="16">
        <f t="shared" si="32"/>
        <v>27</v>
      </c>
    </row>
    <row r="946" spans="1:12" x14ac:dyDescent="0.25">
      <c r="A946">
        <v>1035</v>
      </c>
      <c r="B946" t="str">
        <f t="shared" si="33"/>
        <v>Kentucky,Madison County</v>
      </c>
      <c r="C946" s="16" t="s">
        <v>30</v>
      </c>
      <c r="D946" s="12" t="s">
        <v>149</v>
      </c>
      <c r="E946" s="17" t="s">
        <v>3243</v>
      </c>
      <c r="F946" s="34">
        <v>4</v>
      </c>
      <c r="G946" s="19">
        <v>4</v>
      </c>
      <c r="H946" s="36">
        <v>4</v>
      </c>
      <c r="I946" s="17">
        <v>1</v>
      </c>
      <c r="J946" s="30">
        <v>2</v>
      </c>
      <c r="K946" s="28">
        <v>5</v>
      </c>
      <c r="L946" s="16">
        <f t="shared" si="32"/>
        <v>20</v>
      </c>
    </row>
    <row r="947" spans="1:12" x14ac:dyDescent="0.25">
      <c r="A947">
        <v>1036</v>
      </c>
      <c r="B947" t="str">
        <f t="shared" si="33"/>
        <v>Kentucky,Magoffin County</v>
      </c>
      <c r="C947" s="16" t="s">
        <v>30</v>
      </c>
      <c r="D947" s="12" t="s">
        <v>832</v>
      </c>
      <c r="E947" s="17" t="s">
        <v>3516</v>
      </c>
      <c r="F947" s="43">
        <v>3</v>
      </c>
      <c r="G947" s="27">
        <v>2</v>
      </c>
      <c r="H947" s="36">
        <v>4</v>
      </c>
      <c r="I947" s="17">
        <v>1</v>
      </c>
      <c r="J947" s="30">
        <v>2</v>
      </c>
      <c r="K947" s="28">
        <v>5</v>
      </c>
      <c r="L947" s="16">
        <f t="shared" si="32"/>
        <v>17</v>
      </c>
    </row>
    <row r="948" spans="1:12" x14ac:dyDescent="0.25">
      <c r="A948">
        <v>1037</v>
      </c>
      <c r="B948" t="str">
        <f t="shared" si="33"/>
        <v>Kentucky,Marion County</v>
      </c>
      <c r="C948" s="16" t="s">
        <v>30</v>
      </c>
      <c r="D948" s="12" t="s">
        <v>151</v>
      </c>
      <c r="E948" s="17" t="s">
        <v>3100</v>
      </c>
      <c r="F948" s="22">
        <v>6</v>
      </c>
      <c r="G948" s="37">
        <v>5</v>
      </c>
      <c r="H948" s="36">
        <v>4</v>
      </c>
      <c r="I948" s="17">
        <v>1</v>
      </c>
      <c r="J948" s="17">
        <v>1</v>
      </c>
      <c r="K948" s="28">
        <v>5</v>
      </c>
      <c r="L948" s="16">
        <f t="shared" si="32"/>
        <v>22</v>
      </c>
    </row>
    <row r="949" spans="1:12" x14ac:dyDescent="0.25">
      <c r="A949">
        <v>1038</v>
      </c>
      <c r="B949" t="str">
        <f t="shared" si="33"/>
        <v>Kentucky,Marshall County</v>
      </c>
      <c r="C949" s="16" t="s">
        <v>30</v>
      </c>
      <c r="D949" s="12" t="s">
        <v>152</v>
      </c>
      <c r="E949" s="17" t="s">
        <v>2436</v>
      </c>
      <c r="F949" s="22">
        <v>6</v>
      </c>
      <c r="G949" s="39">
        <v>7</v>
      </c>
      <c r="H949" s="35">
        <v>8</v>
      </c>
      <c r="I949" s="17">
        <v>1</v>
      </c>
      <c r="J949" s="17">
        <v>1</v>
      </c>
      <c r="K949" s="28">
        <v>5</v>
      </c>
      <c r="L949" s="16">
        <f t="shared" si="32"/>
        <v>28</v>
      </c>
    </row>
    <row r="950" spans="1:12" x14ac:dyDescent="0.25">
      <c r="A950">
        <v>1041</v>
      </c>
      <c r="B950" t="str">
        <f t="shared" si="33"/>
        <v>Kentucky,Meade County</v>
      </c>
      <c r="C950" s="16" t="s">
        <v>30</v>
      </c>
      <c r="D950" s="12" t="s">
        <v>760</v>
      </c>
      <c r="E950" s="17" t="s">
        <v>2985</v>
      </c>
      <c r="F950" s="22">
        <v>6</v>
      </c>
      <c r="G950" s="23">
        <v>6</v>
      </c>
      <c r="H950" s="36">
        <v>4</v>
      </c>
      <c r="I950" s="17">
        <v>1</v>
      </c>
      <c r="J950" s="17">
        <v>1</v>
      </c>
      <c r="K950" s="28">
        <v>5</v>
      </c>
      <c r="L950" s="16">
        <f t="shared" si="32"/>
        <v>23</v>
      </c>
    </row>
    <row r="951" spans="1:12" x14ac:dyDescent="0.25">
      <c r="A951">
        <v>1042</v>
      </c>
      <c r="B951" t="str">
        <f t="shared" si="33"/>
        <v>Kentucky,Menifee County</v>
      </c>
      <c r="C951" s="16" t="s">
        <v>30</v>
      </c>
      <c r="D951" s="12" t="s">
        <v>833</v>
      </c>
      <c r="E951" s="17" t="s">
        <v>2986</v>
      </c>
      <c r="F951" s="22">
        <v>6</v>
      </c>
      <c r="G951" s="23">
        <v>6</v>
      </c>
      <c r="H951" s="53">
        <v>3</v>
      </c>
      <c r="I951" s="17">
        <v>1</v>
      </c>
      <c r="J951" s="30">
        <v>2</v>
      </c>
      <c r="K951" s="28">
        <v>5</v>
      </c>
      <c r="L951" s="16">
        <f t="shared" si="32"/>
        <v>23</v>
      </c>
    </row>
    <row r="952" spans="1:12" x14ac:dyDescent="0.25">
      <c r="A952">
        <v>1043</v>
      </c>
      <c r="B952" t="str">
        <f t="shared" si="33"/>
        <v>Kentucky,Mercer County</v>
      </c>
      <c r="C952" s="16" t="s">
        <v>30</v>
      </c>
      <c r="D952" s="12" t="s">
        <v>623</v>
      </c>
      <c r="E952" s="17" t="s">
        <v>3244</v>
      </c>
      <c r="F952" s="34">
        <v>4</v>
      </c>
      <c r="G952" s="37">
        <v>5</v>
      </c>
      <c r="H952" s="36">
        <v>4</v>
      </c>
      <c r="I952" s="17">
        <v>1</v>
      </c>
      <c r="J952" s="17">
        <v>1</v>
      </c>
      <c r="K952" s="28">
        <v>5</v>
      </c>
      <c r="L952" s="16">
        <f t="shared" si="32"/>
        <v>20</v>
      </c>
    </row>
    <row r="953" spans="1:12" x14ac:dyDescent="0.25">
      <c r="A953">
        <v>1044</v>
      </c>
      <c r="B953" t="str">
        <f t="shared" si="33"/>
        <v>Kentucky,Metcalfe County</v>
      </c>
      <c r="C953" s="16" t="s">
        <v>30</v>
      </c>
      <c r="D953" s="12" t="s">
        <v>834</v>
      </c>
      <c r="E953" s="17" t="s">
        <v>2987</v>
      </c>
      <c r="F953" s="22">
        <v>6</v>
      </c>
      <c r="G953" s="23">
        <v>6</v>
      </c>
      <c r="H953" s="36">
        <v>4</v>
      </c>
      <c r="I953" s="17">
        <v>1</v>
      </c>
      <c r="J953" s="17">
        <v>1</v>
      </c>
      <c r="K953" s="28">
        <v>5</v>
      </c>
      <c r="L953" s="16">
        <f t="shared" si="32"/>
        <v>23</v>
      </c>
    </row>
    <row r="954" spans="1:12" x14ac:dyDescent="0.25">
      <c r="A954">
        <v>1045</v>
      </c>
      <c r="B954" t="str">
        <f t="shared" si="33"/>
        <v>Kentucky,Monroe County</v>
      </c>
      <c r="C954" s="16" t="s">
        <v>30</v>
      </c>
      <c r="D954" s="12" t="s">
        <v>154</v>
      </c>
      <c r="E954" s="17" t="s">
        <v>2988</v>
      </c>
      <c r="F954" s="22">
        <v>6</v>
      </c>
      <c r="G954" s="23">
        <v>6</v>
      </c>
      <c r="H954" s="36">
        <v>4</v>
      </c>
      <c r="I954" s="17">
        <v>1</v>
      </c>
      <c r="J954" s="17">
        <v>1</v>
      </c>
      <c r="K954" s="28">
        <v>5</v>
      </c>
      <c r="L954" s="16">
        <f t="shared" si="32"/>
        <v>23</v>
      </c>
    </row>
    <row r="955" spans="1:12" x14ac:dyDescent="0.25">
      <c r="A955">
        <v>1046</v>
      </c>
      <c r="B955" t="str">
        <f t="shared" si="33"/>
        <v>Kentucky,Montgomery County</v>
      </c>
      <c r="C955" s="16" t="s">
        <v>30</v>
      </c>
      <c r="D955" s="12" t="s">
        <v>155</v>
      </c>
      <c r="E955" s="17" t="s">
        <v>2989</v>
      </c>
      <c r="F955" s="22">
        <v>6</v>
      </c>
      <c r="G955" s="37">
        <v>5</v>
      </c>
      <c r="H955" s="36">
        <v>4</v>
      </c>
      <c r="I955" s="17">
        <v>1</v>
      </c>
      <c r="J955" s="30">
        <v>2</v>
      </c>
      <c r="K955" s="28">
        <v>5</v>
      </c>
      <c r="L955" s="16">
        <f t="shared" si="32"/>
        <v>23</v>
      </c>
    </row>
    <row r="956" spans="1:12" x14ac:dyDescent="0.25">
      <c r="A956">
        <v>1047</v>
      </c>
      <c r="B956" t="str">
        <f t="shared" si="33"/>
        <v>Kentucky,Morgan County</v>
      </c>
      <c r="C956" s="16" t="s">
        <v>30</v>
      </c>
      <c r="D956" s="12" t="s">
        <v>156</v>
      </c>
      <c r="E956" s="17" t="s">
        <v>3517</v>
      </c>
      <c r="F956" s="43">
        <v>3</v>
      </c>
      <c r="G956" s="19">
        <v>4</v>
      </c>
      <c r="H956" s="53">
        <v>3</v>
      </c>
      <c r="I956" s="17">
        <v>1</v>
      </c>
      <c r="J956" s="30">
        <v>2</v>
      </c>
      <c r="K956" s="28">
        <v>5</v>
      </c>
      <c r="L956" s="16">
        <f t="shared" si="32"/>
        <v>18</v>
      </c>
    </row>
    <row r="957" spans="1:12" x14ac:dyDescent="0.25">
      <c r="A957">
        <v>1048</v>
      </c>
      <c r="B957" t="str">
        <f t="shared" si="33"/>
        <v>Kentucky,Muhlenberg County</v>
      </c>
      <c r="C957" s="16" t="s">
        <v>30</v>
      </c>
      <c r="D957" s="12" t="s">
        <v>835</v>
      </c>
      <c r="E957" s="17" t="s">
        <v>2545</v>
      </c>
      <c r="F957" s="22">
        <v>6</v>
      </c>
      <c r="G957" s="39">
        <v>7</v>
      </c>
      <c r="H957" s="29">
        <v>7</v>
      </c>
      <c r="I957" s="17">
        <v>1</v>
      </c>
      <c r="J957" s="17">
        <v>1</v>
      </c>
      <c r="K957" s="28">
        <v>5</v>
      </c>
      <c r="L957" s="16">
        <f t="shared" si="32"/>
        <v>27</v>
      </c>
    </row>
    <row r="958" spans="1:12" x14ac:dyDescent="0.25">
      <c r="A958">
        <v>1049</v>
      </c>
      <c r="B958" t="str">
        <f t="shared" si="33"/>
        <v>Kentucky,Nelson County</v>
      </c>
      <c r="C958" s="16" t="s">
        <v>30</v>
      </c>
      <c r="D958" s="12" t="s">
        <v>836</v>
      </c>
      <c r="E958" s="17" t="s">
        <v>3101</v>
      </c>
      <c r="F958" s="34">
        <v>4</v>
      </c>
      <c r="G958" s="37">
        <v>5</v>
      </c>
      <c r="H958" s="24">
        <v>5</v>
      </c>
      <c r="I958" s="17">
        <v>1</v>
      </c>
      <c r="J958" s="17">
        <v>1</v>
      </c>
      <c r="K958" s="28">
        <v>5</v>
      </c>
      <c r="L958" s="16">
        <f t="shared" si="32"/>
        <v>21</v>
      </c>
    </row>
    <row r="959" spans="1:12" x14ac:dyDescent="0.25">
      <c r="A959">
        <v>1050</v>
      </c>
      <c r="B959" t="str">
        <f t="shared" si="33"/>
        <v>Kentucky,Nicholas County</v>
      </c>
      <c r="C959" s="16" t="s">
        <v>30</v>
      </c>
      <c r="D959" s="12" t="s">
        <v>837</v>
      </c>
      <c r="E959" s="17" t="s">
        <v>3387</v>
      </c>
      <c r="F959" s="34">
        <v>4</v>
      </c>
      <c r="G959" s="19">
        <v>4</v>
      </c>
      <c r="H959" s="36">
        <v>4</v>
      </c>
      <c r="I959" s="17">
        <v>1</v>
      </c>
      <c r="J959" s="17">
        <v>1</v>
      </c>
      <c r="K959" s="28">
        <v>5</v>
      </c>
      <c r="L959" s="16">
        <f t="shared" si="32"/>
        <v>19</v>
      </c>
    </row>
    <row r="960" spans="1:12" x14ac:dyDescent="0.25">
      <c r="A960">
        <v>1051</v>
      </c>
      <c r="B960" t="str">
        <f t="shared" si="33"/>
        <v>Kentucky,Ohio County</v>
      </c>
      <c r="C960" s="16" t="s">
        <v>30</v>
      </c>
      <c r="D960" s="12" t="s">
        <v>662</v>
      </c>
      <c r="E960" s="17" t="s">
        <v>2668</v>
      </c>
      <c r="F960" s="22">
        <v>6</v>
      </c>
      <c r="G960" s="23">
        <v>6</v>
      </c>
      <c r="H960" s="29">
        <v>7</v>
      </c>
      <c r="I960" s="17">
        <v>1</v>
      </c>
      <c r="J960" s="17">
        <v>1</v>
      </c>
      <c r="K960" s="28">
        <v>5</v>
      </c>
      <c r="L960" s="16">
        <f t="shared" si="32"/>
        <v>26</v>
      </c>
    </row>
    <row r="961" spans="1:12" x14ac:dyDescent="0.25">
      <c r="A961">
        <v>1052</v>
      </c>
      <c r="B961" t="str">
        <f t="shared" si="33"/>
        <v>Kentucky,Oldham County</v>
      </c>
      <c r="C961" s="16" t="s">
        <v>30</v>
      </c>
      <c r="D961" s="12" t="s">
        <v>838</v>
      </c>
      <c r="E961" s="17" t="s">
        <v>3102</v>
      </c>
      <c r="F961" s="22">
        <v>6</v>
      </c>
      <c r="G961" s="23">
        <v>6</v>
      </c>
      <c r="H961" s="53">
        <v>3</v>
      </c>
      <c r="I961" s="17">
        <v>1</v>
      </c>
      <c r="J961" s="17">
        <v>1</v>
      </c>
      <c r="K961" s="28">
        <v>5</v>
      </c>
      <c r="L961" s="16">
        <f t="shared" si="32"/>
        <v>22</v>
      </c>
    </row>
    <row r="962" spans="1:12" x14ac:dyDescent="0.25">
      <c r="A962">
        <v>1053</v>
      </c>
      <c r="B962" t="str">
        <f t="shared" si="33"/>
        <v>Kentucky,Owen County</v>
      </c>
      <c r="C962" s="16" t="s">
        <v>30</v>
      </c>
      <c r="D962" s="12" t="s">
        <v>663</v>
      </c>
      <c r="E962" s="17" t="s">
        <v>3388</v>
      </c>
      <c r="F962" s="34">
        <v>4</v>
      </c>
      <c r="G962" s="37">
        <v>5</v>
      </c>
      <c r="H962" s="53">
        <v>3</v>
      </c>
      <c r="I962" s="17">
        <v>1</v>
      </c>
      <c r="J962" s="17">
        <v>1</v>
      </c>
      <c r="K962" s="28">
        <v>5</v>
      </c>
      <c r="L962" s="16">
        <f t="shared" ref="L962:L1025" si="34">SUM(F962:K962)</f>
        <v>19</v>
      </c>
    </row>
    <row r="963" spans="1:12" x14ac:dyDescent="0.25">
      <c r="A963">
        <v>1054</v>
      </c>
      <c r="B963" t="str">
        <f t="shared" ref="B963:B1026" si="35">C963&amp;","&amp;D963</f>
        <v>Kentucky,Owsley County</v>
      </c>
      <c r="C963" s="16" t="s">
        <v>30</v>
      </c>
      <c r="D963" s="12" t="s">
        <v>839</v>
      </c>
      <c r="E963" s="17" t="s">
        <v>3389</v>
      </c>
      <c r="F963" s="43">
        <v>3</v>
      </c>
      <c r="G963" s="19">
        <v>4</v>
      </c>
      <c r="H963" s="36">
        <v>4</v>
      </c>
      <c r="I963" s="17">
        <v>1</v>
      </c>
      <c r="J963" s="30">
        <v>2</v>
      </c>
      <c r="K963" s="28">
        <v>5</v>
      </c>
      <c r="L963" s="16">
        <f t="shared" si="34"/>
        <v>19</v>
      </c>
    </row>
    <row r="964" spans="1:12" x14ac:dyDescent="0.25">
      <c r="A964">
        <v>1055</v>
      </c>
      <c r="B964" t="str">
        <f t="shared" si="35"/>
        <v>Kentucky,Pendleton County</v>
      </c>
      <c r="C964" s="16" t="s">
        <v>30</v>
      </c>
      <c r="D964" s="12" t="s">
        <v>840</v>
      </c>
      <c r="E964" s="17" t="s">
        <v>3390</v>
      </c>
      <c r="F964" s="34">
        <v>4</v>
      </c>
      <c r="G964" s="37">
        <v>5</v>
      </c>
      <c r="H964" s="53">
        <v>3</v>
      </c>
      <c r="I964" s="17">
        <v>1</v>
      </c>
      <c r="J964" s="17">
        <v>1</v>
      </c>
      <c r="K964" s="28">
        <v>5</v>
      </c>
      <c r="L964" s="16">
        <f t="shared" si="34"/>
        <v>19</v>
      </c>
    </row>
    <row r="965" spans="1:12" x14ac:dyDescent="0.25">
      <c r="A965">
        <v>1056</v>
      </c>
      <c r="B965" t="str">
        <f t="shared" si="35"/>
        <v>Kentucky,Perry County</v>
      </c>
      <c r="C965" s="16" t="s">
        <v>30</v>
      </c>
      <c r="D965" s="12" t="s">
        <v>157</v>
      </c>
      <c r="E965" s="17" t="s">
        <v>3518</v>
      </c>
      <c r="F965" s="43">
        <v>3</v>
      </c>
      <c r="G965" s="27">
        <v>2</v>
      </c>
      <c r="H965" s="36">
        <v>4</v>
      </c>
      <c r="I965" s="17">
        <v>1</v>
      </c>
      <c r="J965" s="30">
        <v>2</v>
      </c>
      <c r="K965" s="28">
        <v>5</v>
      </c>
      <c r="L965" s="16">
        <f t="shared" si="34"/>
        <v>17</v>
      </c>
    </row>
    <row r="966" spans="1:12" x14ac:dyDescent="0.25">
      <c r="A966">
        <v>1057</v>
      </c>
      <c r="B966" t="str">
        <f t="shared" si="35"/>
        <v>Kentucky,Pike County</v>
      </c>
      <c r="C966" s="16" t="s">
        <v>30</v>
      </c>
      <c r="D966" s="12" t="s">
        <v>159</v>
      </c>
      <c r="E966" s="17" t="s">
        <v>3738</v>
      </c>
      <c r="F966" s="43">
        <v>3</v>
      </c>
      <c r="G966" s="17">
        <v>1</v>
      </c>
      <c r="H966" s="53">
        <v>3</v>
      </c>
      <c r="I966" s="17">
        <v>1</v>
      </c>
      <c r="J966" s="30">
        <v>2</v>
      </c>
      <c r="K966" s="28">
        <v>5</v>
      </c>
      <c r="L966" s="16">
        <f t="shared" si="34"/>
        <v>15</v>
      </c>
    </row>
    <row r="967" spans="1:12" x14ac:dyDescent="0.25">
      <c r="A967">
        <v>1058</v>
      </c>
      <c r="B967" t="str">
        <f t="shared" si="35"/>
        <v>Kentucky,Powell County</v>
      </c>
      <c r="C967" s="16" t="s">
        <v>30</v>
      </c>
      <c r="D967" s="12" t="s">
        <v>841</v>
      </c>
      <c r="E967" s="17" t="s">
        <v>2990</v>
      </c>
      <c r="F967" s="22">
        <v>6</v>
      </c>
      <c r="G967" s="23">
        <v>6</v>
      </c>
      <c r="H967" s="53">
        <v>3</v>
      </c>
      <c r="I967" s="17">
        <v>1</v>
      </c>
      <c r="J967" s="30">
        <v>2</v>
      </c>
      <c r="K967" s="28">
        <v>5</v>
      </c>
      <c r="L967" s="16">
        <f t="shared" si="34"/>
        <v>23</v>
      </c>
    </row>
    <row r="968" spans="1:12" x14ac:dyDescent="0.25">
      <c r="A968">
        <v>1059</v>
      </c>
      <c r="B968" t="str">
        <f t="shared" si="35"/>
        <v>Kentucky,Pulaski County</v>
      </c>
      <c r="C968" s="16" t="s">
        <v>30</v>
      </c>
      <c r="D968" s="12" t="s">
        <v>257</v>
      </c>
      <c r="E968" s="17" t="s">
        <v>3245</v>
      </c>
      <c r="F968" s="34">
        <v>4</v>
      </c>
      <c r="G968" s="37">
        <v>5</v>
      </c>
      <c r="H968" s="53">
        <v>3</v>
      </c>
      <c r="I968" s="17">
        <v>1</v>
      </c>
      <c r="J968" s="30">
        <v>2</v>
      </c>
      <c r="K968" s="28">
        <v>5</v>
      </c>
      <c r="L968" s="16">
        <f t="shared" si="34"/>
        <v>20</v>
      </c>
    </row>
    <row r="969" spans="1:12" x14ac:dyDescent="0.25">
      <c r="A969">
        <v>1060</v>
      </c>
      <c r="B969" t="str">
        <f t="shared" si="35"/>
        <v>Kentucky,Robertson County</v>
      </c>
      <c r="C969" s="16" t="s">
        <v>30</v>
      </c>
      <c r="D969" s="12" t="s">
        <v>842</v>
      </c>
      <c r="E969" s="17" t="s">
        <v>3391</v>
      </c>
      <c r="F969" s="34">
        <v>4</v>
      </c>
      <c r="G969" s="19">
        <v>4</v>
      </c>
      <c r="H969" s="36">
        <v>4</v>
      </c>
      <c r="I969" s="17">
        <v>1</v>
      </c>
      <c r="J969" s="17">
        <v>1</v>
      </c>
      <c r="K969" s="28">
        <v>5</v>
      </c>
      <c r="L969" s="16">
        <f t="shared" si="34"/>
        <v>19</v>
      </c>
    </row>
    <row r="970" spans="1:12" x14ac:dyDescent="0.25">
      <c r="A970">
        <v>1061</v>
      </c>
      <c r="B970" t="str">
        <f t="shared" si="35"/>
        <v>Kentucky,Rockcastle County</v>
      </c>
      <c r="C970" s="16" t="s">
        <v>30</v>
      </c>
      <c r="D970" s="12" t="s">
        <v>843</v>
      </c>
      <c r="E970" s="17" t="s">
        <v>3246</v>
      </c>
      <c r="F970" s="34">
        <v>4</v>
      </c>
      <c r="G970" s="19">
        <v>4</v>
      </c>
      <c r="H970" s="36">
        <v>4</v>
      </c>
      <c r="I970" s="17">
        <v>1</v>
      </c>
      <c r="J970" s="30">
        <v>2</v>
      </c>
      <c r="K970" s="28">
        <v>5</v>
      </c>
      <c r="L970" s="16">
        <f t="shared" si="34"/>
        <v>20</v>
      </c>
    </row>
    <row r="971" spans="1:12" x14ac:dyDescent="0.25">
      <c r="A971">
        <v>1062</v>
      </c>
      <c r="B971" t="str">
        <f t="shared" si="35"/>
        <v>Kentucky,Rowan County</v>
      </c>
      <c r="C971" s="16" t="s">
        <v>30</v>
      </c>
      <c r="D971" s="12" t="s">
        <v>844</v>
      </c>
      <c r="E971" s="17" t="s">
        <v>2991</v>
      </c>
      <c r="F971" s="22">
        <v>6</v>
      </c>
      <c r="G971" s="23">
        <v>6</v>
      </c>
      <c r="H971" s="53">
        <v>3</v>
      </c>
      <c r="I971" s="17">
        <v>1</v>
      </c>
      <c r="J971" s="30">
        <v>2</v>
      </c>
      <c r="K971" s="28">
        <v>5</v>
      </c>
      <c r="L971" s="16">
        <f t="shared" si="34"/>
        <v>23</v>
      </c>
    </row>
    <row r="972" spans="1:12" x14ac:dyDescent="0.25">
      <c r="A972">
        <v>1063</v>
      </c>
      <c r="B972" t="str">
        <f t="shared" si="35"/>
        <v>Kentucky,Russell County</v>
      </c>
      <c r="C972" s="16" t="s">
        <v>30</v>
      </c>
      <c r="D972" s="12" t="s">
        <v>161</v>
      </c>
      <c r="E972" s="17" t="s">
        <v>3392</v>
      </c>
      <c r="F972" s="34">
        <v>4</v>
      </c>
      <c r="G972" s="19">
        <v>4</v>
      </c>
      <c r="H972" s="53">
        <v>3</v>
      </c>
      <c r="I972" s="17">
        <v>1</v>
      </c>
      <c r="J972" s="30">
        <v>2</v>
      </c>
      <c r="K972" s="28">
        <v>5</v>
      </c>
      <c r="L972" s="16">
        <f t="shared" si="34"/>
        <v>19</v>
      </c>
    </row>
    <row r="973" spans="1:12" x14ac:dyDescent="0.25">
      <c r="A973">
        <v>1064</v>
      </c>
      <c r="B973" t="str">
        <f t="shared" si="35"/>
        <v>Kentucky,Scott County</v>
      </c>
      <c r="C973" s="16" t="s">
        <v>30</v>
      </c>
      <c r="D973" s="12" t="s">
        <v>260</v>
      </c>
      <c r="E973" s="17" t="s">
        <v>3393</v>
      </c>
      <c r="F973" s="34">
        <v>4</v>
      </c>
      <c r="G973" s="37">
        <v>5</v>
      </c>
      <c r="H973" s="53">
        <v>3</v>
      </c>
      <c r="I973" s="17">
        <v>1</v>
      </c>
      <c r="J973" s="17">
        <v>1</v>
      </c>
      <c r="K973" s="28">
        <v>5</v>
      </c>
      <c r="L973" s="16">
        <f t="shared" si="34"/>
        <v>19</v>
      </c>
    </row>
    <row r="974" spans="1:12" x14ac:dyDescent="0.25">
      <c r="A974">
        <v>1065</v>
      </c>
      <c r="B974" t="str">
        <f t="shared" si="35"/>
        <v>Kentucky,Shelby County</v>
      </c>
      <c r="C974" s="16" t="s">
        <v>30</v>
      </c>
      <c r="D974" s="12" t="s">
        <v>163</v>
      </c>
      <c r="E974" s="17" t="s">
        <v>2992</v>
      </c>
      <c r="F974" s="22">
        <v>6</v>
      </c>
      <c r="G974" s="39">
        <v>7</v>
      </c>
      <c r="H974" s="53">
        <v>3</v>
      </c>
      <c r="I974" s="17">
        <v>1</v>
      </c>
      <c r="J974" s="17">
        <v>1</v>
      </c>
      <c r="K974" s="28">
        <v>5</v>
      </c>
      <c r="L974" s="16">
        <f t="shared" si="34"/>
        <v>23</v>
      </c>
    </row>
    <row r="975" spans="1:12" x14ac:dyDescent="0.25">
      <c r="A975">
        <v>1066</v>
      </c>
      <c r="B975" t="str">
        <f t="shared" si="35"/>
        <v>Kentucky,Simpson County</v>
      </c>
      <c r="C975" s="16" t="s">
        <v>30</v>
      </c>
      <c r="D975" s="12" t="s">
        <v>845</v>
      </c>
      <c r="E975" s="17" t="s">
        <v>2895</v>
      </c>
      <c r="F975" s="22">
        <v>6</v>
      </c>
      <c r="G975" s="23">
        <v>6</v>
      </c>
      <c r="H975" s="24">
        <v>5</v>
      </c>
      <c r="I975" s="17">
        <v>1</v>
      </c>
      <c r="J975" s="17">
        <v>1</v>
      </c>
      <c r="K975" s="28">
        <v>5</v>
      </c>
      <c r="L975" s="16">
        <f t="shared" si="34"/>
        <v>24</v>
      </c>
    </row>
    <row r="976" spans="1:12" x14ac:dyDescent="0.25">
      <c r="A976">
        <v>1067</v>
      </c>
      <c r="B976" t="str">
        <f t="shared" si="35"/>
        <v>Kentucky,Spencer County</v>
      </c>
      <c r="C976" s="16" t="s">
        <v>30</v>
      </c>
      <c r="D976" s="12" t="s">
        <v>670</v>
      </c>
      <c r="E976" s="17" t="s">
        <v>2896</v>
      </c>
      <c r="F976" s="22">
        <v>6</v>
      </c>
      <c r="G976" s="51">
        <v>9</v>
      </c>
      <c r="H976" s="53">
        <v>3</v>
      </c>
      <c r="I976" s="17">
        <v>1</v>
      </c>
      <c r="J976" s="17">
        <v>1</v>
      </c>
      <c r="K976" s="28">
        <v>5</v>
      </c>
      <c r="L976" s="16">
        <f t="shared" si="34"/>
        <v>25</v>
      </c>
    </row>
    <row r="977" spans="1:12" x14ac:dyDescent="0.25">
      <c r="A977">
        <v>1068</v>
      </c>
      <c r="B977" t="str">
        <f t="shared" si="35"/>
        <v>Kentucky,Taylor County</v>
      </c>
      <c r="C977" s="16" t="s">
        <v>30</v>
      </c>
      <c r="D977" s="12" t="s">
        <v>438</v>
      </c>
      <c r="E977" s="17" t="s">
        <v>2993</v>
      </c>
      <c r="F977" s="22">
        <v>6</v>
      </c>
      <c r="G977" s="23">
        <v>6</v>
      </c>
      <c r="H977" s="36">
        <v>4</v>
      </c>
      <c r="I977" s="17">
        <v>1</v>
      </c>
      <c r="J977" s="17">
        <v>1</v>
      </c>
      <c r="K977" s="28">
        <v>5</v>
      </c>
      <c r="L977" s="16">
        <f t="shared" si="34"/>
        <v>23</v>
      </c>
    </row>
    <row r="978" spans="1:12" x14ac:dyDescent="0.25">
      <c r="A978">
        <v>1069</v>
      </c>
      <c r="B978" t="str">
        <f t="shared" si="35"/>
        <v>Kentucky,Todd County</v>
      </c>
      <c r="C978" s="16" t="s">
        <v>30</v>
      </c>
      <c r="D978" s="12" t="s">
        <v>846</v>
      </c>
      <c r="E978" s="17" t="s">
        <v>2546</v>
      </c>
      <c r="F978" s="22">
        <v>6</v>
      </c>
      <c r="G978" s="39">
        <v>7</v>
      </c>
      <c r="H978" s="29">
        <v>7</v>
      </c>
      <c r="I978" s="17">
        <v>1</v>
      </c>
      <c r="J978" s="17">
        <v>1</v>
      </c>
      <c r="K978" s="28">
        <v>5</v>
      </c>
      <c r="L978" s="16">
        <f t="shared" si="34"/>
        <v>27</v>
      </c>
    </row>
    <row r="979" spans="1:12" x14ac:dyDescent="0.25">
      <c r="A979">
        <v>1070</v>
      </c>
      <c r="B979" t="str">
        <f t="shared" si="35"/>
        <v>Kentucky,Trigg County</v>
      </c>
      <c r="C979" s="16" t="s">
        <v>30</v>
      </c>
      <c r="D979" s="12" t="s">
        <v>847</v>
      </c>
      <c r="E979" s="17" t="s">
        <v>2547</v>
      </c>
      <c r="F979" s="22">
        <v>6</v>
      </c>
      <c r="G979" s="39">
        <v>7</v>
      </c>
      <c r="H979" s="29">
        <v>7</v>
      </c>
      <c r="I979" s="17">
        <v>1</v>
      </c>
      <c r="J979" s="17">
        <v>1</v>
      </c>
      <c r="K979" s="28">
        <v>5</v>
      </c>
      <c r="L979" s="16">
        <f t="shared" si="34"/>
        <v>27</v>
      </c>
    </row>
    <row r="980" spans="1:12" x14ac:dyDescent="0.25">
      <c r="A980">
        <v>1071</v>
      </c>
      <c r="B980" t="str">
        <f t="shared" si="35"/>
        <v>Kentucky,Trimble County</v>
      </c>
      <c r="C980" s="16" t="s">
        <v>30</v>
      </c>
      <c r="D980" s="12" t="s">
        <v>848</v>
      </c>
      <c r="E980" s="17" t="s">
        <v>3103</v>
      </c>
      <c r="F980" s="22">
        <v>6</v>
      </c>
      <c r="G980" s="23">
        <v>6</v>
      </c>
      <c r="H980" s="53">
        <v>3</v>
      </c>
      <c r="I980" s="17">
        <v>1</v>
      </c>
      <c r="J980" s="17">
        <v>1</v>
      </c>
      <c r="K980" s="28">
        <v>5</v>
      </c>
      <c r="L980" s="16">
        <f t="shared" si="34"/>
        <v>22</v>
      </c>
    </row>
    <row r="981" spans="1:12" x14ac:dyDescent="0.25">
      <c r="A981">
        <v>1072</v>
      </c>
      <c r="B981" t="str">
        <f t="shared" si="35"/>
        <v>Kentucky,Union County</v>
      </c>
      <c r="C981" s="16" t="s">
        <v>30</v>
      </c>
      <c r="D981" s="12" t="s">
        <v>266</v>
      </c>
      <c r="E981" s="17" t="s">
        <v>2669</v>
      </c>
      <c r="F981" s="22">
        <v>6</v>
      </c>
      <c r="G981" s="39">
        <v>7</v>
      </c>
      <c r="H981" s="33">
        <v>6</v>
      </c>
      <c r="I981" s="17">
        <v>1</v>
      </c>
      <c r="J981" s="17">
        <v>1</v>
      </c>
      <c r="K981" s="28">
        <v>5</v>
      </c>
      <c r="L981" s="16">
        <f t="shared" si="34"/>
        <v>26</v>
      </c>
    </row>
    <row r="982" spans="1:12" x14ac:dyDescent="0.25">
      <c r="A982">
        <v>1073</v>
      </c>
      <c r="B982" t="str">
        <f t="shared" si="35"/>
        <v>Kentucky,Warren County</v>
      </c>
      <c r="C982" s="16" t="s">
        <v>30</v>
      </c>
      <c r="D982" s="12" t="s">
        <v>542</v>
      </c>
      <c r="E982" s="17" t="s">
        <v>2670</v>
      </c>
      <c r="F982" s="22">
        <v>6</v>
      </c>
      <c r="G982" s="39">
        <v>7</v>
      </c>
      <c r="H982" s="33">
        <v>6</v>
      </c>
      <c r="I982" s="17">
        <v>1</v>
      </c>
      <c r="J982" s="17">
        <v>1</v>
      </c>
      <c r="K982" s="28">
        <v>5</v>
      </c>
      <c r="L982" s="16">
        <f t="shared" si="34"/>
        <v>26</v>
      </c>
    </row>
    <row r="983" spans="1:12" x14ac:dyDescent="0.25">
      <c r="A983">
        <v>1074</v>
      </c>
      <c r="B983" t="str">
        <f t="shared" si="35"/>
        <v>Kentucky,Washington County</v>
      </c>
      <c r="C983" s="16" t="s">
        <v>30</v>
      </c>
      <c r="D983" s="12" t="s">
        <v>169</v>
      </c>
      <c r="E983" s="17" t="s">
        <v>3104</v>
      </c>
      <c r="F983" s="22">
        <v>6</v>
      </c>
      <c r="G983" s="37">
        <v>5</v>
      </c>
      <c r="H983" s="36">
        <v>4</v>
      </c>
      <c r="I983" s="17">
        <v>1</v>
      </c>
      <c r="J983" s="17">
        <v>1</v>
      </c>
      <c r="K983" s="28">
        <v>5</v>
      </c>
      <c r="L983" s="16">
        <f t="shared" si="34"/>
        <v>22</v>
      </c>
    </row>
    <row r="984" spans="1:12" x14ac:dyDescent="0.25">
      <c r="A984">
        <v>1075</v>
      </c>
      <c r="B984" t="str">
        <f t="shared" si="35"/>
        <v>Kentucky,Wayne County</v>
      </c>
      <c r="C984" s="16" t="s">
        <v>30</v>
      </c>
      <c r="D984" s="12" t="s">
        <v>543</v>
      </c>
      <c r="E984" s="17" t="s">
        <v>3394</v>
      </c>
      <c r="F984" s="34">
        <v>4</v>
      </c>
      <c r="G984" s="19">
        <v>4</v>
      </c>
      <c r="H984" s="53">
        <v>3</v>
      </c>
      <c r="I984" s="17">
        <v>1</v>
      </c>
      <c r="J984" s="30">
        <v>2</v>
      </c>
      <c r="K984" s="28">
        <v>5</v>
      </c>
      <c r="L984" s="16">
        <f t="shared" si="34"/>
        <v>19</v>
      </c>
    </row>
    <row r="985" spans="1:12" x14ac:dyDescent="0.25">
      <c r="A985">
        <v>1076</v>
      </c>
      <c r="B985" t="str">
        <f t="shared" si="35"/>
        <v>Kentucky,Webster County</v>
      </c>
      <c r="C985" s="16" t="s">
        <v>30</v>
      </c>
      <c r="D985" s="12" t="s">
        <v>544</v>
      </c>
      <c r="E985" s="17" t="s">
        <v>2548</v>
      </c>
      <c r="F985" s="22">
        <v>6</v>
      </c>
      <c r="G985" s="39">
        <v>7</v>
      </c>
      <c r="H985" s="29">
        <v>7</v>
      </c>
      <c r="I985" s="17">
        <v>1</v>
      </c>
      <c r="J985" s="17">
        <v>1</v>
      </c>
      <c r="K985" s="28">
        <v>5</v>
      </c>
      <c r="L985" s="16">
        <f t="shared" si="34"/>
        <v>27</v>
      </c>
    </row>
    <row r="986" spans="1:12" x14ac:dyDescent="0.25">
      <c r="A986">
        <v>1077</v>
      </c>
      <c r="B986" t="str">
        <f t="shared" si="35"/>
        <v>Kentucky,Whitley County</v>
      </c>
      <c r="C986" s="16" t="s">
        <v>30</v>
      </c>
      <c r="D986" s="12" t="s">
        <v>682</v>
      </c>
      <c r="E986" s="17" t="s">
        <v>3247</v>
      </c>
      <c r="F986" s="34">
        <v>4</v>
      </c>
      <c r="G986" s="27">
        <v>2</v>
      </c>
      <c r="H986" s="24">
        <v>5</v>
      </c>
      <c r="I986" s="17">
        <v>1</v>
      </c>
      <c r="J986" s="30">
        <v>2</v>
      </c>
      <c r="K986" s="28">
        <v>5</v>
      </c>
      <c r="L986" s="16">
        <f t="shared" si="34"/>
        <v>19</v>
      </c>
    </row>
    <row r="987" spans="1:12" x14ac:dyDescent="0.25">
      <c r="A987">
        <v>1078</v>
      </c>
      <c r="B987" t="str">
        <f t="shared" si="35"/>
        <v>Kentucky,Wolfe County</v>
      </c>
      <c r="C987" s="16" t="s">
        <v>30</v>
      </c>
      <c r="D987" s="12" t="s">
        <v>849</v>
      </c>
      <c r="E987" s="17" t="s">
        <v>3395</v>
      </c>
      <c r="F987" s="43">
        <v>3</v>
      </c>
      <c r="G987" s="19">
        <v>4</v>
      </c>
      <c r="H987" s="36">
        <v>4</v>
      </c>
      <c r="I987" s="17">
        <v>1</v>
      </c>
      <c r="J987" s="30">
        <v>2</v>
      </c>
      <c r="K987" s="28">
        <v>5</v>
      </c>
      <c r="L987" s="16">
        <f t="shared" si="34"/>
        <v>19</v>
      </c>
    </row>
    <row r="988" spans="1:12" x14ac:dyDescent="0.25">
      <c r="A988">
        <v>1079</v>
      </c>
      <c r="B988" t="str">
        <f t="shared" si="35"/>
        <v>Kentucky,Woodford County</v>
      </c>
      <c r="C988" s="16" t="s">
        <v>30</v>
      </c>
      <c r="D988" s="12" t="s">
        <v>641</v>
      </c>
      <c r="E988" s="17" t="s">
        <v>3396</v>
      </c>
      <c r="F988" s="34">
        <v>4</v>
      </c>
      <c r="G988" s="37">
        <v>5</v>
      </c>
      <c r="H988" s="53">
        <v>3</v>
      </c>
      <c r="I988" s="17">
        <v>1</v>
      </c>
      <c r="J988" s="17">
        <v>1</v>
      </c>
      <c r="K988" s="28">
        <v>5</v>
      </c>
      <c r="L988" s="16">
        <f t="shared" si="34"/>
        <v>19</v>
      </c>
    </row>
    <row r="989" spans="1:12" x14ac:dyDescent="0.25">
      <c r="A989">
        <v>1086</v>
      </c>
      <c r="B989" t="str">
        <f t="shared" si="35"/>
        <v>Louisiana,Bienville Parish</v>
      </c>
      <c r="C989" s="16" t="s">
        <v>31</v>
      </c>
      <c r="D989" s="12" t="s">
        <v>856</v>
      </c>
      <c r="E989" s="17" t="s">
        <v>2437</v>
      </c>
      <c r="F989" s="18">
        <v>7</v>
      </c>
      <c r="G989" s="27">
        <v>2</v>
      </c>
      <c r="H989" s="52">
        <v>10</v>
      </c>
      <c r="I989" s="17">
        <v>1</v>
      </c>
      <c r="J989" s="17">
        <v>1</v>
      </c>
      <c r="K989" s="28">
        <v>5</v>
      </c>
      <c r="L989" s="16">
        <f t="shared" si="34"/>
        <v>26</v>
      </c>
    </row>
    <row r="990" spans="1:12" x14ac:dyDescent="0.25">
      <c r="A990">
        <v>1087</v>
      </c>
      <c r="B990" t="str">
        <f t="shared" si="35"/>
        <v>Louisiana,Bossier Parish</v>
      </c>
      <c r="C990" s="16" t="s">
        <v>31</v>
      </c>
      <c r="D990" s="12" t="s">
        <v>857</v>
      </c>
      <c r="E990" s="17" t="s">
        <v>2363</v>
      </c>
      <c r="F990" s="48">
        <v>9</v>
      </c>
      <c r="G990" s="19">
        <v>4</v>
      </c>
      <c r="H990" s="38">
        <v>9</v>
      </c>
      <c r="I990" s="17">
        <v>1</v>
      </c>
      <c r="J990" s="17">
        <v>1</v>
      </c>
      <c r="K990" s="28">
        <v>5</v>
      </c>
      <c r="L990" s="16">
        <f t="shared" si="34"/>
        <v>29</v>
      </c>
    </row>
    <row r="991" spans="1:12" x14ac:dyDescent="0.25">
      <c r="A991">
        <v>1088</v>
      </c>
      <c r="B991" t="str">
        <f t="shared" si="35"/>
        <v>Louisiana,Caddo Parish</v>
      </c>
      <c r="C991" s="16" t="s">
        <v>31</v>
      </c>
      <c r="D991" s="12" t="s">
        <v>858</v>
      </c>
      <c r="E991" s="17" t="s">
        <v>2438</v>
      </c>
      <c r="F991" s="48">
        <v>9</v>
      </c>
      <c r="G991" s="19">
        <v>4</v>
      </c>
      <c r="H991" s="20">
        <v>8</v>
      </c>
      <c r="I991" s="17">
        <v>1</v>
      </c>
      <c r="J991" s="17">
        <v>1</v>
      </c>
      <c r="K991" s="28">
        <v>5</v>
      </c>
      <c r="L991" s="16">
        <f t="shared" si="34"/>
        <v>28</v>
      </c>
    </row>
    <row r="992" spans="1:12" x14ac:dyDescent="0.25">
      <c r="A992">
        <v>1090</v>
      </c>
      <c r="B992" t="str">
        <f t="shared" si="35"/>
        <v>Louisiana,Caldwell Parish</v>
      </c>
      <c r="C992" s="16" t="s">
        <v>31</v>
      </c>
      <c r="D992" s="12" t="s">
        <v>860</v>
      </c>
      <c r="E992" s="17" t="s">
        <v>2439</v>
      </c>
      <c r="F992" s="48">
        <v>9</v>
      </c>
      <c r="G992" s="27">
        <v>2</v>
      </c>
      <c r="H992" s="38">
        <v>9</v>
      </c>
      <c r="I992" s="17">
        <v>1</v>
      </c>
      <c r="J992" s="17">
        <v>1</v>
      </c>
      <c r="K992" s="28">
        <v>5</v>
      </c>
      <c r="L992" s="16">
        <f t="shared" si="34"/>
        <v>27</v>
      </c>
    </row>
    <row r="993" spans="1:12" x14ac:dyDescent="0.25">
      <c r="A993">
        <v>1093</v>
      </c>
      <c r="B993" t="str">
        <f t="shared" si="35"/>
        <v>Louisiana,Claiborne Parish</v>
      </c>
      <c r="C993" s="16" t="s">
        <v>31</v>
      </c>
      <c r="D993" s="12" t="s">
        <v>863</v>
      </c>
      <c r="E993" s="17" t="s">
        <v>2549</v>
      </c>
      <c r="F993" s="18">
        <v>7</v>
      </c>
      <c r="G993" s="27">
        <v>2</v>
      </c>
      <c r="H993" s="38">
        <v>9</v>
      </c>
      <c r="I993" s="17">
        <v>1</v>
      </c>
      <c r="J993" s="17">
        <v>1</v>
      </c>
      <c r="K993" s="28">
        <v>5</v>
      </c>
      <c r="L993" s="16">
        <f t="shared" si="34"/>
        <v>25</v>
      </c>
    </row>
    <row r="994" spans="1:12" x14ac:dyDescent="0.25">
      <c r="A994">
        <v>1094</v>
      </c>
      <c r="B994" t="str">
        <f t="shared" si="35"/>
        <v>Louisiana,Concordia Parish</v>
      </c>
      <c r="C994" s="16" t="s">
        <v>31</v>
      </c>
      <c r="D994" s="12" t="s">
        <v>864</v>
      </c>
      <c r="E994" s="17" t="s">
        <v>2897</v>
      </c>
      <c r="F994" s="18">
        <v>7</v>
      </c>
      <c r="G994" s="27">
        <v>2</v>
      </c>
      <c r="H994" s="29">
        <v>7</v>
      </c>
      <c r="I994" s="17">
        <v>1</v>
      </c>
      <c r="J994" s="17">
        <v>1</v>
      </c>
      <c r="K994" s="28">
        <v>5</v>
      </c>
      <c r="L994" s="16">
        <f t="shared" si="34"/>
        <v>23</v>
      </c>
    </row>
    <row r="995" spans="1:12" x14ac:dyDescent="0.25">
      <c r="A995">
        <v>1095</v>
      </c>
      <c r="B995" t="str">
        <f t="shared" si="35"/>
        <v>Louisiana,De Soto Parish</v>
      </c>
      <c r="C995" s="16" t="s">
        <v>31</v>
      </c>
      <c r="D995" s="12" t="s">
        <v>865</v>
      </c>
      <c r="E995" s="17" t="s">
        <v>2364</v>
      </c>
      <c r="F995" s="48">
        <v>9</v>
      </c>
      <c r="G995" s="19">
        <v>4</v>
      </c>
      <c r="H995" s="38">
        <v>9</v>
      </c>
      <c r="I995" s="17">
        <v>1</v>
      </c>
      <c r="J995" s="17">
        <v>1</v>
      </c>
      <c r="K995" s="28">
        <v>5</v>
      </c>
      <c r="L995" s="16">
        <f t="shared" si="34"/>
        <v>29</v>
      </c>
    </row>
    <row r="996" spans="1:12" x14ac:dyDescent="0.25">
      <c r="A996">
        <v>1096</v>
      </c>
      <c r="B996" t="str">
        <f t="shared" si="35"/>
        <v>Louisiana,East Baton Rouge Parish</v>
      </c>
      <c r="C996" s="16" t="s">
        <v>31</v>
      </c>
      <c r="D996" s="12" t="s">
        <v>866</v>
      </c>
      <c r="E996" s="17" t="s">
        <v>2265</v>
      </c>
      <c r="F996" s="18">
        <v>7</v>
      </c>
      <c r="G996" s="65">
        <v>10</v>
      </c>
      <c r="H996" s="38">
        <v>9</v>
      </c>
      <c r="I996" s="40">
        <v>3</v>
      </c>
      <c r="J996" s="30">
        <v>2</v>
      </c>
      <c r="K996" s="28">
        <v>5</v>
      </c>
      <c r="L996" s="16">
        <f t="shared" si="34"/>
        <v>36</v>
      </c>
    </row>
    <row r="997" spans="1:12" x14ac:dyDescent="0.25">
      <c r="A997">
        <v>1097</v>
      </c>
      <c r="B997" t="str">
        <f t="shared" si="35"/>
        <v>Louisiana,East Carroll Parish</v>
      </c>
      <c r="C997" s="16" t="s">
        <v>31</v>
      </c>
      <c r="D997" s="12" t="s">
        <v>867</v>
      </c>
      <c r="E997" s="17" t="s">
        <v>2796</v>
      </c>
      <c r="F997" s="18">
        <v>7</v>
      </c>
      <c r="G997" s="37">
        <v>5</v>
      </c>
      <c r="H997" s="33">
        <v>6</v>
      </c>
      <c r="I997" s="17">
        <v>1</v>
      </c>
      <c r="J997" s="17">
        <v>1</v>
      </c>
      <c r="K997" s="28">
        <v>5</v>
      </c>
      <c r="L997" s="16">
        <f t="shared" si="34"/>
        <v>25</v>
      </c>
    </row>
    <row r="998" spans="1:12" x14ac:dyDescent="0.25">
      <c r="A998">
        <v>1100</v>
      </c>
      <c r="B998" t="str">
        <f t="shared" si="35"/>
        <v>Louisiana,Franklin Parish</v>
      </c>
      <c r="C998" s="16" t="s">
        <v>31</v>
      </c>
      <c r="D998" s="12" t="s">
        <v>870</v>
      </c>
      <c r="E998" s="17" t="s">
        <v>2671</v>
      </c>
      <c r="F998" s="48">
        <v>9</v>
      </c>
      <c r="G998" s="27">
        <v>2</v>
      </c>
      <c r="H998" s="35">
        <v>8</v>
      </c>
      <c r="I998" s="17">
        <v>1</v>
      </c>
      <c r="J998" s="17">
        <v>1</v>
      </c>
      <c r="K998" s="28">
        <v>5</v>
      </c>
      <c r="L998" s="16">
        <f t="shared" si="34"/>
        <v>26</v>
      </c>
    </row>
    <row r="999" spans="1:12" x14ac:dyDescent="0.25">
      <c r="A999">
        <v>1101</v>
      </c>
      <c r="B999" t="str">
        <f t="shared" si="35"/>
        <v>Louisiana,Grant Parish</v>
      </c>
      <c r="C999" s="16" t="s">
        <v>31</v>
      </c>
      <c r="D999" s="12" t="s">
        <v>871</v>
      </c>
      <c r="E999" s="17" t="s">
        <v>2550</v>
      </c>
      <c r="F999" s="18">
        <v>7</v>
      </c>
      <c r="G999" s="27">
        <v>2</v>
      </c>
      <c r="H999" s="38">
        <v>9</v>
      </c>
      <c r="I999" s="17">
        <v>1</v>
      </c>
      <c r="J999" s="17">
        <v>1</v>
      </c>
      <c r="K999" s="28">
        <v>5</v>
      </c>
      <c r="L999" s="16">
        <f t="shared" si="34"/>
        <v>25</v>
      </c>
    </row>
    <row r="1000" spans="1:12" x14ac:dyDescent="0.25">
      <c r="A1000">
        <v>1104</v>
      </c>
      <c r="B1000" t="str">
        <f t="shared" si="35"/>
        <v>Louisiana,Jackson Parish</v>
      </c>
      <c r="C1000" s="16" t="s">
        <v>31</v>
      </c>
      <c r="D1000" s="12" t="s">
        <v>874</v>
      </c>
      <c r="E1000" s="17" t="s">
        <v>3739</v>
      </c>
      <c r="F1000" s="18">
        <v>7</v>
      </c>
      <c r="G1000" s="27">
        <v>2</v>
      </c>
      <c r="H1000" s="17">
        <v>1</v>
      </c>
      <c r="I1000" s="17">
        <v>1</v>
      </c>
      <c r="J1000" s="17">
        <v>1</v>
      </c>
      <c r="K1000" s="28">
        <v>5</v>
      </c>
      <c r="L1000" s="16">
        <f t="shared" si="34"/>
        <v>17</v>
      </c>
    </row>
    <row r="1001" spans="1:12" x14ac:dyDescent="0.25">
      <c r="A1001">
        <v>1109</v>
      </c>
      <c r="B1001" t="str">
        <f t="shared" si="35"/>
        <v>Louisiana,La Salle Parish</v>
      </c>
      <c r="C1001" s="16" t="s">
        <v>31</v>
      </c>
      <c r="D1001" s="12" t="s">
        <v>879</v>
      </c>
      <c r="E1001" s="17" t="s">
        <v>2672</v>
      </c>
      <c r="F1001" s="18">
        <v>7</v>
      </c>
      <c r="G1001" s="27">
        <v>2</v>
      </c>
      <c r="H1001" s="20">
        <v>8</v>
      </c>
      <c r="I1001" s="17">
        <v>1</v>
      </c>
      <c r="J1001" s="17">
        <v>1</v>
      </c>
      <c r="K1001" s="28">
        <v>5</v>
      </c>
      <c r="L1001" s="16">
        <f t="shared" si="34"/>
        <v>24</v>
      </c>
    </row>
    <row r="1002" spans="1:12" x14ac:dyDescent="0.25">
      <c r="A1002">
        <v>1110</v>
      </c>
      <c r="B1002" t="str">
        <f t="shared" si="35"/>
        <v>Louisiana,Lincoln Parish</v>
      </c>
      <c r="C1002" s="16" t="s">
        <v>31</v>
      </c>
      <c r="D1002" s="12" t="s">
        <v>880</v>
      </c>
      <c r="E1002" s="17" t="s">
        <v>2551</v>
      </c>
      <c r="F1002" s="18">
        <v>7</v>
      </c>
      <c r="G1002" s="27">
        <v>2</v>
      </c>
      <c r="H1002" s="38">
        <v>9</v>
      </c>
      <c r="I1002" s="17">
        <v>1</v>
      </c>
      <c r="J1002" s="17">
        <v>1</v>
      </c>
      <c r="K1002" s="28">
        <v>5</v>
      </c>
      <c r="L1002" s="16">
        <f t="shared" si="34"/>
        <v>25</v>
      </c>
    </row>
    <row r="1003" spans="1:12" x14ac:dyDescent="0.25">
      <c r="A1003">
        <v>1112</v>
      </c>
      <c r="B1003" t="str">
        <f t="shared" si="35"/>
        <v>Louisiana,Madison Parish</v>
      </c>
      <c r="C1003" s="16" t="s">
        <v>31</v>
      </c>
      <c r="D1003" s="12" t="s">
        <v>882</v>
      </c>
      <c r="E1003" s="17" t="s">
        <v>2797</v>
      </c>
      <c r="F1003" s="18">
        <v>7</v>
      </c>
      <c r="G1003" s="19">
        <v>4</v>
      </c>
      <c r="H1003" s="29">
        <v>7</v>
      </c>
      <c r="I1003" s="17">
        <v>1</v>
      </c>
      <c r="J1003" s="17">
        <v>1</v>
      </c>
      <c r="K1003" s="28">
        <v>5</v>
      </c>
      <c r="L1003" s="16">
        <f t="shared" si="34"/>
        <v>25</v>
      </c>
    </row>
    <row r="1004" spans="1:12" x14ac:dyDescent="0.25">
      <c r="A1004">
        <v>1113</v>
      </c>
      <c r="B1004" t="str">
        <f t="shared" si="35"/>
        <v>Louisiana,Morehouse Parish</v>
      </c>
      <c r="C1004" s="16" t="s">
        <v>31</v>
      </c>
      <c r="D1004" s="12" t="s">
        <v>883</v>
      </c>
      <c r="E1004" s="17" t="s">
        <v>2898</v>
      </c>
      <c r="F1004" s="18">
        <v>7</v>
      </c>
      <c r="G1004" s="27">
        <v>2</v>
      </c>
      <c r="H1004" s="29">
        <v>7</v>
      </c>
      <c r="I1004" s="17">
        <v>1</v>
      </c>
      <c r="J1004" s="17">
        <v>1</v>
      </c>
      <c r="K1004" s="28">
        <v>5</v>
      </c>
      <c r="L1004" s="16">
        <f t="shared" si="34"/>
        <v>23</v>
      </c>
    </row>
    <row r="1005" spans="1:12" x14ac:dyDescent="0.25">
      <c r="A1005">
        <v>1114</v>
      </c>
      <c r="B1005" t="str">
        <f t="shared" si="35"/>
        <v>Louisiana,Natchitoches Parish</v>
      </c>
      <c r="C1005" s="16" t="s">
        <v>31</v>
      </c>
      <c r="D1005" s="12" t="s">
        <v>884</v>
      </c>
      <c r="E1005" s="17" t="s">
        <v>2440</v>
      </c>
      <c r="F1005" s="48">
        <v>9</v>
      </c>
      <c r="G1005" s="19">
        <v>4</v>
      </c>
      <c r="H1005" s="20">
        <v>8</v>
      </c>
      <c r="I1005" s="17">
        <v>1</v>
      </c>
      <c r="J1005" s="17">
        <v>1</v>
      </c>
      <c r="K1005" s="28">
        <v>5</v>
      </c>
      <c r="L1005" s="16">
        <f t="shared" si="34"/>
        <v>28</v>
      </c>
    </row>
    <row r="1006" spans="1:12" x14ac:dyDescent="0.25">
      <c r="A1006">
        <v>1116</v>
      </c>
      <c r="B1006" t="str">
        <f t="shared" si="35"/>
        <v>Louisiana,Ouachita Parish</v>
      </c>
      <c r="C1006" s="16" t="s">
        <v>31</v>
      </c>
      <c r="D1006" s="12" t="s">
        <v>886</v>
      </c>
      <c r="E1006" s="17" t="s">
        <v>2365</v>
      </c>
      <c r="F1006" s="48">
        <v>9</v>
      </c>
      <c r="G1006" s="37">
        <v>5</v>
      </c>
      <c r="H1006" s="20">
        <v>8</v>
      </c>
      <c r="I1006" s="17">
        <v>1</v>
      </c>
      <c r="J1006" s="17">
        <v>1</v>
      </c>
      <c r="K1006" s="28">
        <v>5</v>
      </c>
      <c r="L1006" s="16">
        <f t="shared" si="34"/>
        <v>29</v>
      </c>
    </row>
    <row r="1007" spans="1:12" x14ac:dyDescent="0.25">
      <c r="A1007">
        <v>1117</v>
      </c>
      <c r="B1007" t="str">
        <f t="shared" si="35"/>
        <v>Louisiana,Plaquemines Parish</v>
      </c>
      <c r="C1007" s="16" t="s">
        <v>31</v>
      </c>
      <c r="D1007" s="12" t="s">
        <v>887</v>
      </c>
      <c r="E1007" s="17" t="s">
        <v>2994</v>
      </c>
      <c r="F1007" s="22">
        <v>6</v>
      </c>
      <c r="G1007" s="39">
        <v>7</v>
      </c>
      <c r="H1007" s="17">
        <v>1</v>
      </c>
      <c r="I1007" s="61">
        <v>6</v>
      </c>
      <c r="J1007" s="17">
        <v>1</v>
      </c>
      <c r="K1007" s="28">
        <v>5</v>
      </c>
      <c r="L1007" s="16">
        <f t="shared" si="34"/>
        <v>26</v>
      </c>
    </row>
    <row r="1008" spans="1:12" x14ac:dyDescent="0.25">
      <c r="A1008">
        <v>1119</v>
      </c>
      <c r="B1008" t="str">
        <f t="shared" si="35"/>
        <v>Louisiana,Rapides Parish</v>
      </c>
      <c r="C1008" s="16" t="s">
        <v>31</v>
      </c>
      <c r="D1008" s="12" t="s">
        <v>889</v>
      </c>
      <c r="E1008" s="17" t="s">
        <v>2302</v>
      </c>
      <c r="F1008" s="18">
        <v>7</v>
      </c>
      <c r="G1008" s="39">
        <v>7</v>
      </c>
      <c r="H1008" s="20">
        <v>8</v>
      </c>
      <c r="I1008" s="17">
        <v>1</v>
      </c>
      <c r="J1008" s="17">
        <v>1</v>
      </c>
      <c r="K1008" s="28">
        <v>5</v>
      </c>
      <c r="L1008" s="16">
        <f t="shared" si="34"/>
        <v>29</v>
      </c>
    </row>
    <row r="1009" spans="1:12" x14ac:dyDescent="0.25">
      <c r="A1009">
        <v>1120</v>
      </c>
      <c r="B1009" t="str">
        <f t="shared" si="35"/>
        <v>Louisiana,Red River Parish</v>
      </c>
      <c r="C1009" s="16" t="s">
        <v>31</v>
      </c>
      <c r="D1009" s="12" t="s">
        <v>890</v>
      </c>
      <c r="E1009" s="17" t="s">
        <v>2673</v>
      </c>
      <c r="F1009" s="18">
        <v>7</v>
      </c>
      <c r="G1009" s="27">
        <v>2</v>
      </c>
      <c r="H1009" s="20">
        <v>8</v>
      </c>
      <c r="I1009" s="17">
        <v>1</v>
      </c>
      <c r="J1009" s="17">
        <v>1</v>
      </c>
      <c r="K1009" s="28">
        <v>5</v>
      </c>
      <c r="L1009" s="16">
        <f t="shared" si="34"/>
        <v>24</v>
      </c>
    </row>
    <row r="1010" spans="1:12" x14ac:dyDescent="0.25">
      <c r="A1010">
        <v>1121</v>
      </c>
      <c r="B1010" t="str">
        <f t="shared" si="35"/>
        <v>Louisiana,Richland Parish</v>
      </c>
      <c r="C1010" s="16" t="s">
        <v>31</v>
      </c>
      <c r="D1010" s="12" t="s">
        <v>891</v>
      </c>
      <c r="E1010" s="17" t="s">
        <v>2552</v>
      </c>
      <c r="F1010" s="48">
        <v>9</v>
      </c>
      <c r="G1010" s="19">
        <v>4</v>
      </c>
      <c r="H1010" s="35">
        <v>8</v>
      </c>
      <c r="I1010" s="17">
        <v>1</v>
      </c>
      <c r="J1010" s="17">
        <v>1</v>
      </c>
      <c r="K1010" s="28">
        <v>5</v>
      </c>
      <c r="L1010" s="16">
        <f t="shared" si="34"/>
        <v>28</v>
      </c>
    </row>
    <row r="1011" spans="1:12" x14ac:dyDescent="0.25">
      <c r="A1011">
        <v>1122</v>
      </c>
      <c r="B1011" t="str">
        <f t="shared" si="35"/>
        <v>Louisiana,Sabine Parish</v>
      </c>
      <c r="C1011" s="16" t="s">
        <v>31</v>
      </c>
      <c r="D1011" s="12" t="s">
        <v>892</v>
      </c>
      <c r="E1011" s="17" t="s">
        <v>3519</v>
      </c>
      <c r="F1011" s="48">
        <v>9</v>
      </c>
      <c r="G1011" s="19">
        <v>4</v>
      </c>
      <c r="H1011" s="17">
        <v>1</v>
      </c>
      <c r="I1011" s="17">
        <v>1</v>
      </c>
      <c r="J1011" s="17">
        <v>1</v>
      </c>
      <c r="K1011" s="28">
        <v>5</v>
      </c>
      <c r="L1011" s="16">
        <f t="shared" si="34"/>
        <v>21</v>
      </c>
    </row>
    <row r="1012" spans="1:12" x14ac:dyDescent="0.25">
      <c r="A1012">
        <v>1124</v>
      </c>
      <c r="B1012" t="str">
        <f t="shared" si="35"/>
        <v>Louisiana,St Charles Parish</v>
      </c>
      <c r="C1012" s="16" t="s">
        <v>31</v>
      </c>
      <c r="D1012" s="12" t="s">
        <v>894</v>
      </c>
      <c r="E1012" s="17" t="s">
        <v>2553</v>
      </c>
      <c r="F1012" s="22">
        <v>6</v>
      </c>
      <c r="G1012" s="65">
        <v>10</v>
      </c>
      <c r="H1012" s="17">
        <v>1</v>
      </c>
      <c r="I1012" s="56">
        <v>7</v>
      </c>
      <c r="J1012" s="30">
        <v>2</v>
      </c>
      <c r="K1012" s="28">
        <v>5</v>
      </c>
      <c r="L1012" s="16">
        <f t="shared" si="34"/>
        <v>31</v>
      </c>
    </row>
    <row r="1013" spans="1:12" x14ac:dyDescent="0.25">
      <c r="A1013">
        <v>1135</v>
      </c>
      <c r="B1013" t="str">
        <f t="shared" si="35"/>
        <v>Louisiana,Union Parish</v>
      </c>
      <c r="C1013" s="16" t="s">
        <v>31</v>
      </c>
      <c r="D1013" s="12" t="s">
        <v>905</v>
      </c>
      <c r="E1013" s="17" t="s">
        <v>2441</v>
      </c>
      <c r="F1013" s="18">
        <v>7</v>
      </c>
      <c r="G1013" s="19">
        <v>4</v>
      </c>
      <c r="H1013" s="38">
        <v>9</v>
      </c>
      <c r="I1013" s="17">
        <v>1</v>
      </c>
      <c r="J1013" s="17">
        <v>1</v>
      </c>
      <c r="K1013" s="28">
        <v>5</v>
      </c>
      <c r="L1013" s="16">
        <f t="shared" si="34"/>
        <v>27</v>
      </c>
    </row>
    <row r="1014" spans="1:12" x14ac:dyDescent="0.25">
      <c r="A1014">
        <v>1139</v>
      </c>
      <c r="B1014" t="str">
        <f t="shared" si="35"/>
        <v>Louisiana,Webster Parish</v>
      </c>
      <c r="C1014" s="16" t="s">
        <v>31</v>
      </c>
      <c r="D1014" s="12" t="s">
        <v>909</v>
      </c>
      <c r="E1014" s="17" t="s">
        <v>3640</v>
      </c>
      <c r="F1014" s="18">
        <v>7</v>
      </c>
      <c r="G1014" s="19">
        <v>4</v>
      </c>
      <c r="H1014" s="17">
        <v>1</v>
      </c>
      <c r="I1014" s="17">
        <v>1</v>
      </c>
      <c r="J1014" s="17">
        <v>1</v>
      </c>
      <c r="K1014" s="28">
        <v>5</v>
      </c>
      <c r="L1014" s="16">
        <f t="shared" si="34"/>
        <v>19</v>
      </c>
    </row>
    <row r="1015" spans="1:12" x14ac:dyDescent="0.25">
      <c r="A1015">
        <v>1140</v>
      </c>
      <c r="B1015" t="str">
        <f t="shared" si="35"/>
        <v>Louisiana,West Baton Rouge Parish</v>
      </c>
      <c r="C1015" s="16" t="s">
        <v>31</v>
      </c>
      <c r="D1015" s="12" t="s">
        <v>910</v>
      </c>
      <c r="E1015" s="17" t="s">
        <v>2269</v>
      </c>
      <c r="F1015" s="18">
        <v>7</v>
      </c>
      <c r="G1015" s="65">
        <v>10</v>
      </c>
      <c r="H1015" s="20">
        <v>8</v>
      </c>
      <c r="I1015" s="17">
        <v>1</v>
      </c>
      <c r="J1015" s="30">
        <v>2</v>
      </c>
      <c r="K1015" s="28">
        <v>5</v>
      </c>
      <c r="L1015" s="16">
        <f t="shared" si="34"/>
        <v>33</v>
      </c>
    </row>
    <row r="1016" spans="1:12" x14ac:dyDescent="0.25">
      <c r="A1016">
        <v>1141</v>
      </c>
      <c r="B1016" t="str">
        <f t="shared" si="35"/>
        <v>Louisiana,West Carroll Parish</v>
      </c>
      <c r="C1016" s="16" t="s">
        <v>31</v>
      </c>
      <c r="D1016" s="12" t="s">
        <v>911</v>
      </c>
      <c r="E1016" s="17" t="s">
        <v>2798</v>
      </c>
      <c r="F1016" s="18">
        <v>7</v>
      </c>
      <c r="G1016" s="19">
        <v>4</v>
      </c>
      <c r="H1016" s="29">
        <v>7</v>
      </c>
      <c r="I1016" s="17">
        <v>1</v>
      </c>
      <c r="J1016" s="17">
        <v>1</v>
      </c>
      <c r="K1016" s="28">
        <v>5</v>
      </c>
      <c r="L1016" s="16">
        <f t="shared" si="34"/>
        <v>25</v>
      </c>
    </row>
    <row r="1017" spans="1:12" x14ac:dyDescent="0.25">
      <c r="A1017">
        <v>1143</v>
      </c>
      <c r="B1017" t="str">
        <f t="shared" si="35"/>
        <v>Louisiana,Winn Parish</v>
      </c>
      <c r="C1017" s="16" t="s">
        <v>31</v>
      </c>
      <c r="D1017" s="12" t="s">
        <v>913</v>
      </c>
      <c r="E1017" s="17" t="s">
        <v>3520</v>
      </c>
      <c r="F1017" s="48">
        <v>9</v>
      </c>
      <c r="G1017" s="19">
        <v>4</v>
      </c>
      <c r="H1017" s="17">
        <v>1</v>
      </c>
      <c r="I1017" s="17">
        <v>1</v>
      </c>
      <c r="J1017" s="17">
        <v>1</v>
      </c>
      <c r="K1017" s="28">
        <v>5</v>
      </c>
      <c r="L1017" s="16">
        <f t="shared" si="34"/>
        <v>21</v>
      </c>
    </row>
    <row r="1018" spans="1:12" x14ac:dyDescent="0.25">
      <c r="A1018">
        <v>1168</v>
      </c>
      <c r="B1018" t="str">
        <f t="shared" si="35"/>
        <v>Maryland,Dorchester County</v>
      </c>
      <c r="C1018" s="16" t="s">
        <v>33</v>
      </c>
      <c r="D1018" s="12" t="s">
        <v>931</v>
      </c>
      <c r="E1018" s="17" t="s">
        <v>2799</v>
      </c>
      <c r="F1018" s="34">
        <v>4</v>
      </c>
      <c r="G1018" s="37">
        <v>5</v>
      </c>
      <c r="H1018" s="36">
        <v>4</v>
      </c>
      <c r="I1018" s="56">
        <v>7</v>
      </c>
      <c r="J1018" s="17">
        <v>1</v>
      </c>
      <c r="K1018" s="28">
        <v>5</v>
      </c>
      <c r="L1018" s="16">
        <f t="shared" si="34"/>
        <v>26</v>
      </c>
    </row>
    <row r="1019" spans="1:12" x14ac:dyDescent="0.25">
      <c r="A1019">
        <v>1179</v>
      </c>
      <c r="B1019" t="str">
        <f t="shared" si="35"/>
        <v>Maryland,Talbot County</v>
      </c>
      <c r="C1019" s="16" t="s">
        <v>33</v>
      </c>
      <c r="D1019" s="12" t="s">
        <v>527</v>
      </c>
      <c r="E1019" s="17" t="s">
        <v>2995</v>
      </c>
      <c r="F1019" s="34">
        <v>4</v>
      </c>
      <c r="G1019" s="37">
        <v>5</v>
      </c>
      <c r="H1019" s="36">
        <v>4</v>
      </c>
      <c r="I1019" s="25">
        <v>4</v>
      </c>
      <c r="J1019" s="17">
        <v>1</v>
      </c>
      <c r="K1019" s="28">
        <v>5</v>
      </c>
      <c r="L1019" s="16">
        <f t="shared" si="34"/>
        <v>23</v>
      </c>
    </row>
    <row r="1020" spans="1:12" x14ac:dyDescent="0.25">
      <c r="A1020">
        <v>1187</v>
      </c>
      <c r="B1020" t="str">
        <f t="shared" si="35"/>
        <v>Massachusetts,Dukes County</v>
      </c>
      <c r="C1020" s="16" t="s">
        <v>35</v>
      </c>
      <c r="D1020" s="12" t="s">
        <v>944</v>
      </c>
      <c r="E1020" s="17" t="s">
        <v>3740</v>
      </c>
      <c r="F1020" s="43">
        <v>3</v>
      </c>
      <c r="G1020" s="19">
        <v>4</v>
      </c>
      <c r="H1020" s="17">
        <v>1</v>
      </c>
      <c r="I1020" s="25">
        <v>4</v>
      </c>
      <c r="J1020" s="17">
        <v>1</v>
      </c>
      <c r="K1020" s="28">
        <v>5</v>
      </c>
      <c r="L1020" s="16">
        <f t="shared" si="34"/>
        <v>18</v>
      </c>
    </row>
    <row r="1021" spans="1:12" x14ac:dyDescent="0.25">
      <c r="A1021">
        <v>1196</v>
      </c>
      <c r="B1021" t="str">
        <f t="shared" si="35"/>
        <v>Massachusetts,Suffolk County</v>
      </c>
      <c r="C1021" s="16" t="s">
        <v>35</v>
      </c>
      <c r="D1021" s="12" t="s">
        <v>950</v>
      </c>
      <c r="E1021" s="17" t="s">
        <v>3641</v>
      </c>
      <c r="F1021" s="43">
        <v>3</v>
      </c>
      <c r="G1021" s="19">
        <v>4</v>
      </c>
      <c r="H1021" s="17">
        <v>1</v>
      </c>
      <c r="I1021" s="61">
        <v>6</v>
      </c>
      <c r="J1021" s="17">
        <v>1</v>
      </c>
      <c r="K1021" s="28">
        <v>5</v>
      </c>
      <c r="L1021" s="16">
        <f t="shared" si="34"/>
        <v>20</v>
      </c>
    </row>
    <row r="1022" spans="1:12" x14ac:dyDescent="0.25">
      <c r="A1022">
        <v>1369</v>
      </c>
      <c r="B1022" t="str">
        <f t="shared" si="35"/>
        <v>Mississippi,Alcorn County</v>
      </c>
      <c r="C1022" s="16" t="s">
        <v>38</v>
      </c>
      <c r="D1022" s="12" t="s">
        <v>1074</v>
      </c>
      <c r="E1022" s="17" t="s">
        <v>2674</v>
      </c>
      <c r="F1022" s="22">
        <v>6</v>
      </c>
      <c r="G1022" s="37">
        <v>5</v>
      </c>
      <c r="H1022" s="35">
        <v>8</v>
      </c>
      <c r="I1022" s="17">
        <v>1</v>
      </c>
      <c r="J1022" s="17">
        <v>1</v>
      </c>
      <c r="K1022" s="28">
        <v>5</v>
      </c>
      <c r="L1022" s="16">
        <f t="shared" si="34"/>
        <v>26</v>
      </c>
    </row>
    <row r="1023" spans="1:12" x14ac:dyDescent="0.25">
      <c r="A1023">
        <v>1371</v>
      </c>
      <c r="B1023" t="str">
        <f t="shared" si="35"/>
        <v>Mississippi,Attala County</v>
      </c>
      <c r="C1023" s="16" t="s">
        <v>38</v>
      </c>
      <c r="D1023" s="12" t="s">
        <v>1076</v>
      </c>
      <c r="E1023" s="17" t="s">
        <v>2554</v>
      </c>
      <c r="F1023" s="22">
        <v>6</v>
      </c>
      <c r="G1023" s="37">
        <v>5</v>
      </c>
      <c r="H1023" s="20">
        <v>8</v>
      </c>
      <c r="I1023" s="17">
        <v>1</v>
      </c>
      <c r="J1023" s="17">
        <v>1</v>
      </c>
      <c r="K1023" s="28">
        <v>5</v>
      </c>
      <c r="L1023" s="16">
        <f t="shared" si="34"/>
        <v>26</v>
      </c>
    </row>
    <row r="1024" spans="1:12" x14ac:dyDescent="0.25">
      <c r="A1024">
        <v>1372</v>
      </c>
      <c r="B1024" t="str">
        <f t="shared" si="35"/>
        <v>Mississippi,Benton County</v>
      </c>
      <c r="C1024" s="16" t="s">
        <v>38</v>
      </c>
      <c r="D1024" s="12" t="s">
        <v>217</v>
      </c>
      <c r="E1024" s="17" t="s">
        <v>2555</v>
      </c>
      <c r="F1024" s="22">
        <v>6</v>
      </c>
      <c r="G1024" s="37">
        <v>5</v>
      </c>
      <c r="H1024" s="20">
        <v>8</v>
      </c>
      <c r="I1024" s="17">
        <v>1</v>
      </c>
      <c r="J1024" s="17">
        <v>1</v>
      </c>
      <c r="K1024" s="28">
        <v>5</v>
      </c>
      <c r="L1024" s="16">
        <f t="shared" si="34"/>
        <v>26</v>
      </c>
    </row>
    <row r="1025" spans="1:12" x14ac:dyDescent="0.25">
      <c r="A1025">
        <v>1373</v>
      </c>
      <c r="B1025" t="str">
        <f t="shared" si="35"/>
        <v>Mississippi,Bolivar County</v>
      </c>
      <c r="C1025" s="16" t="s">
        <v>38</v>
      </c>
      <c r="D1025" s="12" t="s">
        <v>1077</v>
      </c>
      <c r="E1025" s="17" t="s">
        <v>2675</v>
      </c>
      <c r="F1025" s="18">
        <v>7</v>
      </c>
      <c r="G1025" s="37">
        <v>5</v>
      </c>
      <c r="H1025" s="29">
        <v>7</v>
      </c>
      <c r="I1025" s="17">
        <v>1</v>
      </c>
      <c r="J1025" s="17">
        <v>1</v>
      </c>
      <c r="K1025" s="28">
        <v>5</v>
      </c>
      <c r="L1025" s="16">
        <f t="shared" si="34"/>
        <v>26</v>
      </c>
    </row>
    <row r="1026" spans="1:12" x14ac:dyDescent="0.25">
      <c r="A1026">
        <v>1374</v>
      </c>
      <c r="B1026" t="str">
        <f t="shared" si="35"/>
        <v>Mississippi,Calhoun County</v>
      </c>
      <c r="C1026" s="16" t="s">
        <v>38</v>
      </c>
      <c r="D1026" s="12" t="s">
        <v>112</v>
      </c>
      <c r="E1026" s="17" t="s">
        <v>2442</v>
      </c>
      <c r="F1026" s="22">
        <v>6</v>
      </c>
      <c r="G1026" s="23">
        <v>6</v>
      </c>
      <c r="H1026" s="20">
        <v>8</v>
      </c>
      <c r="I1026" s="17">
        <v>1</v>
      </c>
      <c r="J1026" s="17">
        <v>1</v>
      </c>
      <c r="K1026" s="28">
        <v>5</v>
      </c>
      <c r="L1026" s="16">
        <f t="shared" ref="L1026:L1089" si="36">SUM(F1026:K1026)</f>
        <v>27</v>
      </c>
    </row>
    <row r="1027" spans="1:12" x14ac:dyDescent="0.25">
      <c r="A1027">
        <v>1376</v>
      </c>
      <c r="B1027" t="str">
        <f t="shared" ref="B1027:B1090" si="37">C1027&amp;","&amp;D1027</f>
        <v>Mississippi,Chickasaw County</v>
      </c>
      <c r="C1027" s="16" t="s">
        <v>38</v>
      </c>
      <c r="D1027" s="12" t="s">
        <v>693</v>
      </c>
      <c r="E1027" s="17" t="s">
        <v>2556</v>
      </c>
      <c r="F1027" s="22">
        <v>6</v>
      </c>
      <c r="G1027" s="37">
        <v>5</v>
      </c>
      <c r="H1027" s="20">
        <v>8</v>
      </c>
      <c r="I1027" s="17">
        <v>1</v>
      </c>
      <c r="J1027" s="17">
        <v>1</v>
      </c>
      <c r="K1027" s="28">
        <v>5</v>
      </c>
      <c r="L1027" s="16">
        <f t="shared" si="36"/>
        <v>26</v>
      </c>
    </row>
    <row r="1028" spans="1:12" x14ac:dyDescent="0.25">
      <c r="A1028">
        <v>1377</v>
      </c>
      <c r="B1028" t="str">
        <f t="shared" si="37"/>
        <v>Mississippi,Choctaw County</v>
      </c>
      <c r="C1028" s="16" t="s">
        <v>38</v>
      </c>
      <c r="D1028" s="12" t="s">
        <v>116</v>
      </c>
      <c r="E1028" s="17" t="s">
        <v>2676</v>
      </c>
      <c r="F1028" s="22">
        <v>6</v>
      </c>
      <c r="G1028" s="19">
        <v>4</v>
      </c>
      <c r="H1028" s="20">
        <v>8</v>
      </c>
      <c r="I1028" s="17">
        <v>1</v>
      </c>
      <c r="J1028" s="17">
        <v>1</v>
      </c>
      <c r="K1028" s="28">
        <v>5</v>
      </c>
      <c r="L1028" s="16">
        <f t="shared" si="36"/>
        <v>25</v>
      </c>
    </row>
    <row r="1029" spans="1:12" x14ac:dyDescent="0.25">
      <c r="A1029">
        <v>1378</v>
      </c>
      <c r="B1029" t="str">
        <f t="shared" si="37"/>
        <v>Mississippi,Claiborne County</v>
      </c>
      <c r="C1029" s="16" t="s">
        <v>38</v>
      </c>
      <c r="D1029" s="12" t="s">
        <v>1078</v>
      </c>
      <c r="E1029" s="17" t="s">
        <v>2303</v>
      </c>
      <c r="F1029" s="18">
        <v>7</v>
      </c>
      <c r="G1029" s="23">
        <v>6</v>
      </c>
      <c r="H1029" s="38">
        <v>9</v>
      </c>
      <c r="I1029" s="17">
        <v>1</v>
      </c>
      <c r="J1029" s="17">
        <v>1</v>
      </c>
      <c r="K1029" s="28">
        <v>5</v>
      </c>
      <c r="L1029" s="16">
        <f t="shared" si="36"/>
        <v>29</v>
      </c>
    </row>
    <row r="1030" spans="1:12" x14ac:dyDescent="0.25">
      <c r="A1030">
        <v>1380</v>
      </c>
      <c r="B1030" t="str">
        <f t="shared" si="37"/>
        <v>Mississippi,Clay County</v>
      </c>
      <c r="C1030" s="16" t="s">
        <v>38</v>
      </c>
      <c r="D1030" s="12" t="s">
        <v>118</v>
      </c>
      <c r="E1030" s="17" t="s">
        <v>2304</v>
      </c>
      <c r="F1030" s="18">
        <v>7</v>
      </c>
      <c r="G1030" s="39">
        <v>7</v>
      </c>
      <c r="H1030" s="20">
        <v>8</v>
      </c>
      <c r="I1030" s="17">
        <v>1</v>
      </c>
      <c r="J1030" s="17">
        <v>1</v>
      </c>
      <c r="K1030" s="28">
        <v>5</v>
      </c>
      <c r="L1030" s="16">
        <f t="shared" si="36"/>
        <v>29</v>
      </c>
    </row>
    <row r="1031" spans="1:12" x14ac:dyDescent="0.25">
      <c r="A1031">
        <v>1381</v>
      </c>
      <c r="B1031" t="str">
        <f t="shared" si="37"/>
        <v>Mississippi,Coahoma County</v>
      </c>
      <c r="C1031" s="16" t="s">
        <v>38</v>
      </c>
      <c r="D1031" s="12" t="s">
        <v>1079</v>
      </c>
      <c r="E1031" s="17" t="s">
        <v>2677</v>
      </c>
      <c r="F1031" s="18">
        <v>7</v>
      </c>
      <c r="G1031" s="19">
        <v>4</v>
      </c>
      <c r="H1031" s="35">
        <v>8</v>
      </c>
      <c r="I1031" s="17">
        <v>1</v>
      </c>
      <c r="J1031" s="17">
        <v>1</v>
      </c>
      <c r="K1031" s="28">
        <v>5</v>
      </c>
      <c r="L1031" s="16">
        <f t="shared" si="36"/>
        <v>26</v>
      </c>
    </row>
    <row r="1032" spans="1:12" x14ac:dyDescent="0.25">
      <c r="A1032">
        <v>1384</v>
      </c>
      <c r="B1032" t="str">
        <f t="shared" si="37"/>
        <v>Mississippi,DeSoto County</v>
      </c>
      <c r="C1032" s="16" t="s">
        <v>38</v>
      </c>
      <c r="D1032" s="12" t="s">
        <v>402</v>
      </c>
      <c r="E1032" s="17" t="s">
        <v>2557</v>
      </c>
      <c r="F1032" s="18">
        <v>7</v>
      </c>
      <c r="G1032" s="19">
        <v>4</v>
      </c>
      <c r="H1032" s="20">
        <v>8</v>
      </c>
      <c r="I1032" s="17">
        <v>1</v>
      </c>
      <c r="J1032" s="17">
        <v>1</v>
      </c>
      <c r="K1032" s="28">
        <v>5</v>
      </c>
      <c r="L1032" s="16">
        <f t="shared" si="36"/>
        <v>26</v>
      </c>
    </row>
    <row r="1033" spans="1:12" x14ac:dyDescent="0.25">
      <c r="A1033">
        <v>1389</v>
      </c>
      <c r="B1033" t="str">
        <f t="shared" si="37"/>
        <v>Mississippi,Grenada County</v>
      </c>
      <c r="C1033" s="16" t="s">
        <v>38</v>
      </c>
      <c r="D1033" s="12" t="s">
        <v>1083</v>
      </c>
      <c r="E1033" s="17" t="s">
        <v>2443</v>
      </c>
      <c r="F1033" s="22">
        <v>6</v>
      </c>
      <c r="G1033" s="23">
        <v>6</v>
      </c>
      <c r="H1033" s="20">
        <v>8</v>
      </c>
      <c r="I1033" s="17">
        <v>1</v>
      </c>
      <c r="J1033" s="17">
        <v>1</v>
      </c>
      <c r="K1033" s="28">
        <v>5</v>
      </c>
      <c r="L1033" s="16">
        <f t="shared" si="36"/>
        <v>27</v>
      </c>
    </row>
    <row r="1034" spans="1:12" x14ac:dyDescent="0.25">
      <c r="A1034">
        <v>1392</v>
      </c>
      <c r="B1034" t="str">
        <f t="shared" si="37"/>
        <v>Mississippi,Hinds County</v>
      </c>
      <c r="C1034" s="16" t="s">
        <v>38</v>
      </c>
      <c r="D1034" s="12" t="s">
        <v>1084</v>
      </c>
      <c r="E1034" s="17" t="s">
        <v>2366</v>
      </c>
      <c r="F1034" s="18">
        <v>7</v>
      </c>
      <c r="G1034" s="37">
        <v>5</v>
      </c>
      <c r="H1034" s="38">
        <v>9</v>
      </c>
      <c r="I1034" s="17">
        <v>1</v>
      </c>
      <c r="J1034" s="17">
        <v>1</v>
      </c>
      <c r="K1034" s="28">
        <v>5</v>
      </c>
      <c r="L1034" s="16">
        <f t="shared" si="36"/>
        <v>28</v>
      </c>
    </row>
    <row r="1035" spans="1:12" x14ac:dyDescent="0.25">
      <c r="A1035">
        <v>1393</v>
      </c>
      <c r="B1035" t="str">
        <f t="shared" si="37"/>
        <v>Mississippi,Holmes County</v>
      </c>
      <c r="C1035" s="16" t="s">
        <v>38</v>
      </c>
      <c r="D1035" s="12" t="s">
        <v>416</v>
      </c>
      <c r="E1035" s="17" t="s">
        <v>2367</v>
      </c>
      <c r="F1035" s="18">
        <v>7</v>
      </c>
      <c r="G1035" s="23">
        <v>6</v>
      </c>
      <c r="H1035" s="20">
        <v>8</v>
      </c>
      <c r="I1035" s="17">
        <v>1</v>
      </c>
      <c r="J1035" s="17">
        <v>1</v>
      </c>
      <c r="K1035" s="28">
        <v>5</v>
      </c>
      <c r="L1035" s="16">
        <f t="shared" si="36"/>
        <v>28</v>
      </c>
    </row>
    <row r="1036" spans="1:12" x14ac:dyDescent="0.25">
      <c r="A1036">
        <v>1394</v>
      </c>
      <c r="B1036" t="str">
        <f t="shared" si="37"/>
        <v>Mississippi,Humphreys County</v>
      </c>
      <c r="C1036" s="16" t="s">
        <v>38</v>
      </c>
      <c r="D1036" s="12" t="s">
        <v>1085</v>
      </c>
      <c r="E1036" s="17" t="s">
        <v>2368</v>
      </c>
      <c r="F1036" s="18">
        <v>7</v>
      </c>
      <c r="G1036" s="39">
        <v>7</v>
      </c>
      <c r="H1036" s="35">
        <v>8</v>
      </c>
      <c r="I1036" s="17">
        <v>1</v>
      </c>
      <c r="J1036" s="17">
        <v>1</v>
      </c>
      <c r="K1036" s="28">
        <v>5</v>
      </c>
      <c r="L1036" s="16">
        <f t="shared" si="36"/>
        <v>29</v>
      </c>
    </row>
    <row r="1037" spans="1:12" x14ac:dyDescent="0.25">
      <c r="A1037">
        <v>1395</v>
      </c>
      <c r="B1037" t="str">
        <f t="shared" si="37"/>
        <v>Mississippi,Issaquena County</v>
      </c>
      <c r="C1037" s="16" t="s">
        <v>38</v>
      </c>
      <c r="D1037" s="12" t="s">
        <v>1086</v>
      </c>
      <c r="E1037" s="17" t="s">
        <v>2444</v>
      </c>
      <c r="F1037" s="48">
        <v>9</v>
      </c>
      <c r="G1037" s="37">
        <v>5</v>
      </c>
      <c r="H1037" s="35">
        <v>8</v>
      </c>
      <c r="I1037" s="17">
        <v>1</v>
      </c>
      <c r="J1037" s="17">
        <v>1</v>
      </c>
      <c r="K1037" s="28">
        <v>5</v>
      </c>
      <c r="L1037" s="16">
        <f t="shared" si="36"/>
        <v>29</v>
      </c>
    </row>
    <row r="1038" spans="1:12" x14ac:dyDescent="0.25">
      <c r="A1038">
        <v>1396</v>
      </c>
      <c r="B1038" t="str">
        <f t="shared" si="37"/>
        <v>Mississippi,Itawamba County</v>
      </c>
      <c r="C1038" s="16" t="s">
        <v>38</v>
      </c>
      <c r="D1038" s="12" t="s">
        <v>1087</v>
      </c>
      <c r="E1038" s="17" t="s">
        <v>2558</v>
      </c>
      <c r="F1038" s="22">
        <v>6</v>
      </c>
      <c r="G1038" s="37">
        <v>5</v>
      </c>
      <c r="H1038" s="20">
        <v>8</v>
      </c>
      <c r="I1038" s="17">
        <v>1</v>
      </c>
      <c r="J1038" s="17">
        <v>1</v>
      </c>
      <c r="K1038" s="28">
        <v>5</v>
      </c>
      <c r="L1038" s="16">
        <f t="shared" si="36"/>
        <v>26</v>
      </c>
    </row>
    <row r="1039" spans="1:12" x14ac:dyDescent="0.25">
      <c r="A1039">
        <v>1402</v>
      </c>
      <c r="B1039" t="str">
        <f t="shared" si="37"/>
        <v>Mississippi,Kemper County</v>
      </c>
      <c r="C1039" s="16" t="s">
        <v>38</v>
      </c>
      <c r="D1039" s="12" t="s">
        <v>1089</v>
      </c>
      <c r="E1039" s="17" t="s">
        <v>2445</v>
      </c>
      <c r="F1039" s="18">
        <v>7</v>
      </c>
      <c r="G1039" s="37">
        <v>5</v>
      </c>
      <c r="H1039" s="20">
        <v>8</v>
      </c>
      <c r="I1039" s="17">
        <v>1</v>
      </c>
      <c r="J1039" s="17">
        <v>1</v>
      </c>
      <c r="K1039" s="28">
        <v>5</v>
      </c>
      <c r="L1039" s="16">
        <f t="shared" si="36"/>
        <v>27</v>
      </c>
    </row>
    <row r="1040" spans="1:12" x14ac:dyDescent="0.25">
      <c r="A1040">
        <v>1403</v>
      </c>
      <c r="B1040" t="str">
        <f t="shared" si="37"/>
        <v>Mississippi,Lafayette County</v>
      </c>
      <c r="C1040" s="16" t="s">
        <v>38</v>
      </c>
      <c r="D1040" s="12" t="s">
        <v>242</v>
      </c>
      <c r="E1040" s="17" t="s">
        <v>2305</v>
      </c>
      <c r="F1040" s="18">
        <v>7</v>
      </c>
      <c r="G1040" s="39">
        <v>7</v>
      </c>
      <c r="H1040" s="20">
        <v>8</v>
      </c>
      <c r="I1040" s="17">
        <v>1</v>
      </c>
      <c r="J1040" s="17">
        <v>1</v>
      </c>
      <c r="K1040" s="28">
        <v>5</v>
      </c>
      <c r="L1040" s="16">
        <f t="shared" si="36"/>
        <v>29</v>
      </c>
    </row>
    <row r="1041" spans="1:12" x14ac:dyDescent="0.25">
      <c r="A1041">
        <v>1405</v>
      </c>
      <c r="B1041" t="str">
        <f t="shared" si="37"/>
        <v>Mississippi,Lauderdale County</v>
      </c>
      <c r="C1041" s="16" t="s">
        <v>38</v>
      </c>
      <c r="D1041" s="12" t="s">
        <v>143</v>
      </c>
      <c r="E1041" s="17" t="s">
        <v>2446</v>
      </c>
      <c r="F1041" s="18">
        <v>7</v>
      </c>
      <c r="G1041" s="19">
        <v>4</v>
      </c>
      <c r="H1041" s="38">
        <v>9</v>
      </c>
      <c r="I1041" s="17">
        <v>1</v>
      </c>
      <c r="J1041" s="17">
        <v>1</v>
      </c>
      <c r="K1041" s="28">
        <v>5</v>
      </c>
      <c r="L1041" s="16">
        <f t="shared" si="36"/>
        <v>27</v>
      </c>
    </row>
    <row r="1042" spans="1:12" x14ac:dyDescent="0.25">
      <c r="A1042">
        <v>1407</v>
      </c>
      <c r="B1042" t="str">
        <f t="shared" si="37"/>
        <v>Mississippi,Leake County</v>
      </c>
      <c r="C1042" s="16" t="s">
        <v>38</v>
      </c>
      <c r="D1042" s="12" t="s">
        <v>1090</v>
      </c>
      <c r="E1042" s="17" t="s">
        <v>2369</v>
      </c>
      <c r="F1042" s="18">
        <v>7</v>
      </c>
      <c r="G1042" s="23">
        <v>6</v>
      </c>
      <c r="H1042" s="20">
        <v>8</v>
      </c>
      <c r="I1042" s="17">
        <v>1</v>
      </c>
      <c r="J1042" s="17">
        <v>1</v>
      </c>
      <c r="K1042" s="28">
        <v>5</v>
      </c>
      <c r="L1042" s="16">
        <f t="shared" si="36"/>
        <v>28</v>
      </c>
    </row>
    <row r="1043" spans="1:12" x14ac:dyDescent="0.25">
      <c r="A1043">
        <v>1408</v>
      </c>
      <c r="B1043" t="str">
        <f t="shared" si="37"/>
        <v>Mississippi,Lee County</v>
      </c>
      <c r="C1043" s="16" t="s">
        <v>38</v>
      </c>
      <c r="D1043" s="12" t="s">
        <v>145</v>
      </c>
      <c r="E1043" s="17" t="s">
        <v>2306</v>
      </c>
      <c r="F1043" s="18">
        <v>7</v>
      </c>
      <c r="G1043" s="39">
        <v>7</v>
      </c>
      <c r="H1043" s="20">
        <v>8</v>
      </c>
      <c r="I1043" s="17">
        <v>1</v>
      </c>
      <c r="J1043" s="17">
        <v>1</v>
      </c>
      <c r="K1043" s="28">
        <v>5</v>
      </c>
      <c r="L1043" s="16">
        <f t="shared" si="36"/>
        <v>29</v>
      </c>
    </row>
    <row r="1044" spans="1:12" x14ac:dyDescent="0.25">
      <c r="A1044">
        <v>1409</v>
      </c>
      <c r="B1044" t="str">
        <f t="shared" si="37"/>
        <v>Mississippi,Leflore County</v>
      </c>
      <c r="C1044" s="16" t="s">
        <v>38</v>
      </c>
      <c r="D1044" s="12" t="s">
        <v>1091</v>
      </c>
      <c r="E1044" s="17" t="s">
        <v>2559</v>
      </c>
      <c r="F1044" s="18">
        <v>7</v>
      </c>
      <c r="G1044" s="23">
        <v>6</v>
      </c>
      <c r="H1044" s="29">
        <v>7</v>
      </c>
      <c r="I1044" s="17">
        <v>1</v>
      </c>
      <c r="J1044" s="17">
        <v>1</v>
      </c>
      <c r="K1044" s="28">
        <v>5</v>
      </c>
      <c r="L1044" s="16">
        <f t="shared" si="36"/>
        <v>27</v>
      </c>
    </row>
    <row r="1045" spans="1:12" x14ac:dyDescent="0.25">
      <c r="A1045">
        <v>1411</v>
      </c>
      <c r="B1045" t="str">
        <f t="shared" si="37"/>
        <v>Mississippi,Lowndes County</v>
      </c>
      <c r="C1045" s="16" t="s">
        <v>38</v>
      </c>
      <c r="D1045" s="12" t="s">
        <v>147</v>
      </c>
      <c r="E1045" s="17" t="s">
        <v>2307</v>
      </c>
      <c r="F1045" s="18">
        <v>7</v>
      </c>
      <c r="G1045" s="39">
        <v>7</v>
      </c>
      <c r="H1045" s="20">
        <v>8</v>
      </c>
      <c r="I1045" s="17">
        <v>1</v>
      </c>
      <c r="J1045" s="17">
        <v>1</v>
      </c>
      <c r="K1045" s="28">
        <v>5</v>
      </c>
      <c r="L1045" s="16">
        <f t="shared" si="36"/>
        <v>29</v>
      </c>
    </row>
    <row r="1046" spans="1:12" x14ac:dyDescent="0.25">
      <c r="A1046">
        <v>1412</v>
      </c>
      <c r="B1046" t="str">
        <f t="shared" si="37"/>
        <v>Mississippi,Madison County</v>
      </c>
      <c r="C1046" s="16" t="s">
        <v>38</v>
      </c>
      <c r="D1046" s="12" t="s">
        <v>149</v>
      </c>
      <c r="E1046" s="17" t="s">
        <v>2370</v>
      </c>
      <c r="F1046" s="18">
        <v>7</v>
      </c>
      <c r="G1046" s="23">
        <v>6</v>
      </c>
      <c r="H1046" s="20">
        <v>8</v>
      </c>
      <c r="I1046" s="17">
        <v>1</v>
      </c>
      <c r="J1046" s="17">
        <v>1</v>
      </c>
      <c r="K1046" s="28">
        <v>5</v>
      </c>
      <c r="L1046" s="16">
        <f t="shared" si="36"/>
        <v>28</v>
      </c>
    </row>
    <row r="1047" spans="1:12" x14ac:dyDescent="0.25">
      <c r="A1047">
        <v>1414</v>
      </c>
      <c r="B1047" t="str">
        <f t="shared" si="37"/>
        <v>Mississippi,Marshall County</v>
      </c>
      <c r="C1047" s="16" t="s">
        <v>38</v>
      </c>
      <c r="D1047" s="12" t="s">
        <v>152</v>
      </c>
      <c r="E1047" s="17" t="s">
        <v>2371</v>
      </c>
      <c r="F1047" s="18">
        <v>7</v>
      </c>
      <c r="G1047" s="23">
        <v>6</v>
      </c>
      <c r="H1047" s="20">
        <v>8</v>
      </c>
      <c r="I1047" s="17">
        <v>1</v>
      </c>
      <c r="J1047" s="17">
        <v>1</v>
      </c>
      <c r="K1047" s="28">
        <v>5</v>
      </c>
      <c r="L1047" s="16">
        <f t="shared" si="36"/>
        <v>28</v>
      </c>
    </row>
    <row r="1048" spans="1:12" x14ac:dyDescent="0.25">
      <c r="A1048">
        <v>1415</v>
      </c>
      <c r="B1048" t="str">
        <f t="shared" si="37"/>
        <v>Mississippi,Monroe County</v>
      </c>
      <c r="C1048" s="16" t="s">
        <v>38</v>
      </c>
      <c r="D1048" s="12" t="s">
        <v>154</v>
      </c>
      <c r="E1048" s="17" t="s">
        <v>2308</v>
      </c>
      <c r="F1048" s="18">
        <v>7</v>
      </c>
      <c r="G1048" s="39">
        <v>7</v>
      </c>
      <c r="H1048" s="20">
        <v>8</v>
      </c>
      <c r="I1048" s="17">
        <v>1</v>
      </c>
      <c r="J1048" s="17">
        <v>1</v>
      </c>
      <c r="K1048" s="28">
        <v>5</v>
      </c>
      <c r="L1048" s="16">
        <f t="shared" si="36"/>
        <v>29</v>
      </c>
    </row>
    <row r="1049" spans="1:12" x14ac:dyDescent="0.25">
      <c r="A1049">
        <v>1416</v>
      </c>
      <c r="B1049" t="str">
        <f t="shared" si="37"/>
        <v>Mississippi,Montgomery County</v>
      </c>
      <c r="C1049" s="16" t="s">
        <v>38</v>
      </c>
      <c r="D1049" s="12" t="s">
        <v>155</v>
      </c>
      <c r="E1049" s="17" t="s">
        <v>2678</v>
      </c>
      <c r="F1049" s="22">
        <v>6</v>
      </c>
      <c r="G1049" s="19">
        <v>4</v>
      </c>
      <c r="H1049" s="20">
        <v>8</v>
      </c>
      <c r="I1049" s="17">
        <v>1</v>
      </c>
      <c r="J1049" s="17">
        <v>1</v>
      </c>
      <c r="K1049" s="28">
        <v>5</v>
      </c>
      <c r="L1049" s="16">
        <f t="shared" si="36"/>
        <v>25</v>
      </c>
    </row>
    <row r="1050" spans="1:12" x14ac:dyDescent="0.25">
      <c r="A1050">
        <v>1417</v>
      </c>
      <c r="B1050" t="str">
        <f t="shared" si="37"/>
        <v>Mississippi,Neshoba County</v>
      </c>
      <c r="C1050" s="16" t="s">
        <v>38</v>
      </c>
      <c r="D1050" s="12" t="s">
        <v>1092</v>
      </c>
      <c r="E1050" s="17" t="s">
        <v>2279</v>
      </c>
      <c r="F1050" s="18">
        <v>7</v>
      </c>
      <c r="G1050" s="39">
        <v>7</v>
      </c>
      <c r="H1050" s="38">
        <v>9</v>
      </c>
      <c r="I1050" s="17">
        <v>1</v>
      </c>
      <c r="J1050" s="17">
        <v>1</v>
      </c>
      <c r="K1050" s="28">
        <v>5</v>
      </c>
      <c r="L1050" s="16">
        <f t="shared" si="36"/>
        <v>30</v>
      </c>
    </row>
    <row r="1051" spans="1:12" x14ac:dyDescent="0.25">
      <c r="A1051">
        <v>1419</v>
      </c>
      <c r="B1051" t="str">
        <f t="shared" si="37"/>
        <v>Mississippi,Noxubee County</v>
      </c>
      <c r="C1051" s="16" t="s">
        <v>38</v>
      </c>
      <c r="D1051" s="12" t="s">
        <v>1093</v>
      </c>
      <c r="E1051" s="17" t="s">
        <v>2372</v>
      </c>
      <c r="F1051" s="18">
        <v>7</v>
      </c>
      <c r="G1051" s="23">
        <v>6</v>
      </c>
      <c r="H1051" s="20">
        <v>8</v>
      </c>
      <c r="I1051" s="17">
        <v>1</v>
      </c>
      <c r="J1051" s="17">
        <v>1</v>
      </c>
      <c r="K1051" s="28">
        <v>5</v>
      </c>
      <c r="L1051" s="16">
        <f t="shared" si="36"/>
        <v>28</v>
      </c>
    </row>
    <row r="1052" spans="1:12" x14ac:dyDescent="0.25">
      <c r="A1052">
        <v>1420</v>
      </c>
      <c r="B1052" t="str">
        <f t="shared" si="37"/>
        <v>Mississippi,Oktibbeha County</v>
      </c>
      <c r="C1052" s="16" t="s">
        <v>38</v>
      </c>
      <c r="D1052" s="12" t="s">
        <v>1094</v>
      </c>
      <c r="E1052" s="17" t="s">
        <v>2373</v>
      </c>
      <c r="F1052" s="18">
        <v>7</v>
      </c>
      <c r="G1052" s="23">
        <v>6</v>
      </c>
      <c r="H1052" s="20">
        <v>8</v>
      </c>
      <c r="I1052" s="17">
        <v>1</v>
      </c>
      <c r="J1052" s="17">
        <v>1</v>
      </c>
      <c r="K1052" s="28">
        <v>5</v>
      </c>
      <c r="L1052" s="16">
        <f t="shared" si="36"/>
        <v>28</v>
      </c>
    </row>
    <row r="1053" spans="1:12" x14ac:dyDescent="0.25">
      <c r="A1053">
        <v>1421</v>
      </c>
      <c r="B1053" t="str">
        <f t="shared" si="37"/>
        <v>Mississippi,Panola County</v>
      </c>
      <c r="C1053" s="16" t="s">
        <v>38</v>
      </c>
      <c r="D1053" s="12" t="s">
        <v>1095</v>
      </c>
      <c r="E1053" s="17" t="s">
        <v>2447</v>
      </c>
      <c r="F1053" s="18">
        <v>7</v>
      </c>
      <c r="G1053" s="37">
        <v>5</v>
      </c>
      <c r="H1053" s="20">
        <v>8</v>
      </c>
      <c r="I1053" s="17">
        <v>1</v>
      </c>
      <c r="J1053" s="17">
        <v>1</v>
      </c>
      <c r="K1053" s="28">
        <v>5</v>
      </c>
      <c r="L1053" s="16">
        <f t="shared" si="36"/>
        <v>27</v>
      </c>
    </row>
    <row r="1054" spans="1:12" x14ac:dyDescent="0.25">
      <c r="A1054">
        <v>1425</v>
      </c>
      <c r="B1054" t="str">
        <f t="shared" si="37"/>
        <v>Mississippi,Pontotoc County</v>
      </c>
      <c r="C1054" s="16" t="s">
        <v>38</v>
      </c>
      <c r="D1054" s="12" t="s">
        <v>1097</v>
      </c>
      <c r="E1054" s="17" t="s">
        <v>2448</v>
      </c>
      <c r="F1054" s="22">
        <v>6</v>
      </c>
      <c r="G1054" s="23">
        <v>6</v>
      </c>
      <c r="H1054" s="20">
        <v>8</v>
      </c>
      <c r="I1054" s="17">
        <v>1</v>
      </c>
      <c r="J1054" s="17">
        <v>1</v>
      </c>
      <c r="K1054" s="28">
        <v>5</v>
      </c>
      <c r="L1054" s="16">
        <f t="shared" si="36"/>
        <v>27</v>
      </c>
    </row>
    <row r="1055" spans="1:12" x14ac:dyDescent="0.25">
      <c r="A1055">
        <v>1426</v>
      </c>
      <c r="B1055" t="str">
        <f t="shared" si="37"/>
        <v>Mississippi,Prentiss County</v>
      </c>
      <c r="C1055" s="16" t="s">
        <v>38</v>
      </c>
      <c r="D1055" s="12" t="s">
        <v>1098</v>
      </c>
      <c r="E1055" s="17" t="s">
        <v>2560</v>
      </c>
      <c r="F1055" s="22">
        <v>6</v>
      </c>
      <c r="G1055" s="23">
        <v>6</v>
      </c>
      <c r="H1055" s="35">
        <v>8</v>
      </c>
      <c r="I1055" s="17">
        <v>1</v>
      </c>
      <c r="J1055" s="17">
        <v>1</v>
      </c>
      <c r="K1055" s="28">
        <v>5</v>
      </c>
      <c r="L1055" s="16">
        <f t="shared" si="36"/>
        <v>27</v>
      </c>
    </row>
    <row r="1056" spans="1:12" x14ac:dyDescent="0.25">
      <c r="A1056">
        <v>1427</v>
      </c>
      <c r="B1056" t="str">
        <f t="shared" si="37"/>
        <v>Mississippi,Quitman County</v>
      </c>
      <c r="C1056" s="16" t="s">
        <v>38</v>
      </c>
      <c r="D1056" s="12" t="s">
        <v>518</v>
      </c>
      <c r="E1056" s="17" t="s">
        <v>2679</v>
      </c>
      <c r="F1056" s="18">
        <v>7</v>
      </c>
      <c r="G1056" s="19">
        <v>4</v>
      </c>
      <c r="H1056" s="35">
        <v>8</v>
      </c>
      <c r="I1056" s="17">
        <v>1</v>
      </c>
      <c r="J1056" s="17">
        <v>1</v>
      </c>
      <c r="K1056" s="28">
        <v>5</v>
      </c>
      <c r="L1056" s="16">
        <f t="shared" si="36"/>
        <v>26</v>
      </c>
    </row>
    <row r="1057" spans="1:12" x14ac:dyDescent="0.25">
      <c r="A1057">
        <v>1428</v>
      </c>
      <c r="B1057" t="str">
        <f t="shared" si="37"/>
        <v>Mississippi,Rankin County</v>
      </c>
      <c r="C1057" s="16" t="s">
        <v>38</v>
      </c>
      <c r="D1057" s="12" t="s">
        <v>1099</v>
      </c>
      <c r="E1057" s="17" t="s">
        <v>2374</v>
      </c>
      <c r="F1057" s="18">
        <v>7</v>
      </c>
      <c r="G1057" s="23">
        <v>6</v>
      </c>
      <c r="H1057" s="20">
        <v>8</v>
      </c>
      <c r="I1057" s="17">
        <v>1</v>
      </c>
      <c r="J1057" s="17">
        <v>1</v>
      </c>
      <c r="K1057" s="28">
        <v>5</v>
      </c>
      <c r="L1057" s="16">
        <f t="shared" si="36"/>
        <v>28</v>
      </c>
    </row>
    <row r="1058" spans="1:12" x14ac:dyDescent="0.25">
      <c r="A1058">
        <v>1429</v>
      </c>
      <c r="B1058" t="str">
        <f t="shared" si="37"/>
        <v>Mississippi,Scott County</v>
      </c>
      <c r="C1058" s="16" t="s">
        <v>38</v>
      </c>
      <c r="D1058" s="12" t="s">
        <v>260</v>
      </c>
      <c r="E1058" s="17" t="s">
        <v>2449</v>
      </c>
      <c r="F1058" s="18">
        <v>7</v>
      </c>
      <c r="G1058" s="37">
        <v>5</v>
      </c>
      <c r="H1058" s="20">
        <v>8</v>
      </c>
      <c r="I1058" s="17">
        <v>1</v>
      </c>
      <c r="J1058" s="17">
        <v>1</v>
      </c>
      <c r="K1058" s="28">
        <v>5</v>
      </c>
      <c r="L1058" s="16">
        <f t="shared" si="36"/>
        <v>27</v>
      </c>
    </row>
    <row r="1059" spans="1:12" x14ac:dyDescent="0.25">
      <c r="A1059">
        <v>1430</v>
      </c>
      <c r="B1059" t="str">
        <f t="shared" si="37"/>
        <v>Mississippi,Sharkey County</v>
      </c>
      <c r="C1059" s="16" t="s">
        <v>38</v>
      </c>
      <c r="D1059" s="12" t="s">
        <v>1100</v>
      </c>
      <c r="E1059" s="17" t="s">
        <v>2375</v>
      </c>
      <c r="F1059" s="48">
        <v>9</v>
      </c>
      <c r="G1059" s="51">
        <v>9</v>
      </c>
      <c r="H1059" s="33">
        <v>6</v>
      </c>
      <c r="I1059" s="17">
        <v>1</v>
      </c>
      <c r="J1059" s="17">
        <v>1</v>
      </c>
      <c r="K1059" s="28">
        <v>5</v>
      </c>
      <c r="L1059" s="16">
        <f t="shared" si="36"/>
        <v>31</v>
      </c>
    </row>
    <row r="1060" spans="1:12" x14ac:dyDescent="0.25">
      <c r="A1060">
        <v>1434</v>
      </c>
      <c r="B1060" t="str">
        <f t="shared" si="37"/>
        <v>Mississippi,Sunflower County</v>
      </c>
      <c r="C1060" s="16" t="s">
        <v>38</v>
      </c>
      <c r="D1060" s="12" t="s">
        <v>1101</v>
      </c>
      <c r="E1060" s="17" t="s">
        <v>2450</v>
      </c>
      <c r="F1060" s="18">
        <v>7</v>
      </c>
      <c r="G1060" s="39">
        <v>7</v>
      </c>
      <c r="H1060" s="29">
        <v>7</v>
      </c>
      <c r="I1060" s="17">
        <v>1</v>
      </c>
      <c r="J1060" s="17">
        <v>1</v>
      </c>
      <c r="K1060" s="28">
        <v>5</v>
      </c>
      <c r="L1060" s="16">
        <f t="shared" si="36"/>
        <v>28</v>
      </c>
    </row>
    <row r="1061" spans="1:12" x14ac:dyDescent="0.25">
      <c r="A1061">
        <v>1435</v>
      </c>
      <c r="B1061" t="str">
        <f t="shared" si="37"/>
        <v>Mississippi,Tallahatchie County</v>
      </c>
      <c r="C1061" s="16" t="s">
        <v>38</v>
      </c>
      <c r="D1061" s="12" t="s">
        <v>1102</v>
      </c>
      <c r="E1061" s="17" t="s">
        <v>2800</v>
      </c>
      <c r="F1061" s="22">
        <v>6</v>
      </c>
      <c r="G1061" s="19">
        <v>4</v>
      </c>
      <c r="H1061" s="35">
        <v>8</v>
      </c>
      <c r="I1061" s="17">
        <v>1</v>
      </c>
      <c r="J1061" s="17">
        <v>1</v>
      </c>
      <c r="K1061" s="28">
        <v>5</v>
      </c>
      <c r="L1061" s="16">
        <f t="shared" si="36"/>
        <v>25</v>
      </c>
    </row>
    <row r="1062" spans="1:12" x14ac:dyDescent="0.25">
      <c r="A1062">
        <v>1436</v>
      </c>
      <c r="B1062" t="str">
        <f t="shared" si="37"/>
        <v>Mississippi,Tate County</v>
      </c>
      <c r="C1062" s="16" t="s">
        <v>38</v>
      </c>
      <c r="D1062" s="12" t="s">
        <v>1103</v>
      </c>
      <c r="E1062" s="17" t="s">
        <v>2280</v>
      </c>
      <c r="F1062" s="18">
        <v>7</v>
      </c>
      <c r="G1062" s="51">
        <v>9</v>
      </c>
      <c r="H1062" s="20">
        <v>8</v>
      </c>
      <c r="I1062" s="17">
        <v>1</v>
      </c>
      <c r="J1062" s="17">
        <v>1</v>
      </c>
      <c r="K1062" s="28">
        <v>5</v>
      </c>
      <c r="L1062" s="16">
        <f t="shared" si="36"/>
        <v>31</v>
      </c>
    </row>
    <row r="1063" spans="1:12" x14ac:dyDescent="0.25">
      <c r="A1063">
        <v>1437</v>
      </c>
      <c r="B1063" t="str">
        <f t="shared" si="37"/>
        <v>Mississippi,Tippah County</v>
      </c>
      <c r="C1063" s="16" t="s">
        <v>38</v>
      </c>
      <c r="D1063" s="12" t="s">
        <v>1104</v>
      </c>
      <c r="E1063" s="17" t="s">
        <v>2561</v>
      </c>
      <c r="F1063" s="22">
        <v>6</v>
      </c>
      <c r="G1063" s="37">
        <v>5</v>
      </c>
      <c r="H1063" s="20">
        <v>8</v>
      </c>
      <c r="I1063" s="17">
        <v>1</v>
      </c>
      <c r="J1063" s="17">
        <v>1</v>
      </c>
      <c r="K1063" s="28">
        <v>5</v>
      </c>
      <c r="L1063" s="16">
        <f t="shared" si="36"/>
        <v>26</v>
      </c>
    </row>
    <row r="1064" spans="1:12" x14ac:dyDescent="0.25">
      <c r="A1064">
        <v>1438</v>
      </c>
      <c r="B1064" t="str">
        <f t="shared" si="37"/>
        <v>Mississippi,Tishomingo County</v>
      </c>
      <c r="C1064" s="16" t="s">
        <v>38</v>
      </c>
      <c r="D1064" s="12" t="s">
        <v>1105</v>
      </c>
      <c r="E1064" s="17" t="s">
        <v>2801</v>
      </c>
      <c r="F1064" s="22">
        <v>6</v>
      </c>
      <c r="G1064" s="19">
        <v>4</v>
      </c>
      <c r="H1064" s="35">
        <v>8</v>
      </c>
      <c r="I1064" s="17">
        <v>1</v>
      </c>
      <c r="J1064" s="17">
        <v>1</v>
      </c>
      <c r="K1064" s="28">
        <v>5</v>
      </c>
      <c r="L1064" s="16">
        <f t="shared" si="36"/>
        <v>25</v>
      </c>
    </row>
    <row r="1065" spans="1:12" x14ac:dyDescent="0.25">
      <c r="A1065">
        <v>1439</v>
      </c>
      <c r="B1065" t="str">
        <f t="shared" si="37"/>
        <v>Mississippi,Tunica County</v>
      </c>
      <c r="C1065" s="16" t="s">
        <v>38</v>
      </c>
      <c r="D1065" s="12" t="s">
        <v>1106</v>
      </c>
      <c r="E1065" s="17" t="s">
        <v>2680</v>
      </c>
      <c r="F1065" s="18">
        <v>7</v>
      </c>
      <c r="G1065" s="19">
        <v>4</v>
      </c>
      <c r="H1065" s="35">
        <v>8</v>
      </c>
      <c r="I1065" s="17">
        <v>1</v>
      </c>
      <c r="J1065" s="17">
        <v>1</v>
      </c>
      <c r="K1065" s="28">
        <v>5</v>
      </c>
      <c r="L1065" s="16">
        <f t="shared" si="36"/>
        <v>26</v>
      </c>
    </row>
    <row r="1066" spans="1:12" x14ac:dyDescent="0.25">
      <c r="A1066">
        <v>1440</v>
      </c>
      <c r="B1066" t="str">
        <f t="shared" si="37"/>
        <v>Mississippi,Union County</v>
      </c>
      <c r="C1066" s="16" t="s">
        <v>38</v>
      </c>
      <c r="D1066" s="12" t="s">
        <v>266</v>
      </c>
      <c r="E1066" s="17" t="s">
        <v>2562</v>
      </c>
      <c r="F1066" s="22">
        <v>6</v>
      </c>
      <c r="G1066" s="37">
        <v>5</v>
      </c>
      <c r="H1066" s="20">
        <v>8</v>
      </c>
      <c r="I1066" s="17">
        <v>1</v>
      </c>
      <c r="J1066" s="17">
        <v>1</v>
      </c>
      <c r="K1066" s="28">
        <v>5</v>
      </c>
      <c r="L1066" s="16">
        <f t="shared" si="36"/>
        <v>26</v>
      </c>
    </row>
    <row r="1067" spans="1:12" x14ac:dyDescent="0.25">
      <c r="A1067">
        <v>1442</v>
      </c>
      <c r="B1067" t="str">
        <f t="shared" si="37"/>
        <v>Mississippi,Warren County</v>
      </c>
      <c r="C1067" s="16" t="s">
        <v>38</v>
      </c>
      <c r="D1067" s="12" t="s">
        <v>542</v>
      </c>
      <c r="E1067" s="17" t="s">
        <v>2272</v>
      </c>
      <c r="F1067" s="18">
        <v>7</v>
      </c>
      <c r="G1067" s="51">
        <v>9</v>
      </c>
      <c r="H1067" s="38">
        <v>9</v>
      </c>
      <c r="I1067" s="17">
        <v>1</v>
      </c>
      <c r="J1067" s="17">
        <v>1</v>
      </c>
      <c r="K1067" s="28">
        <v>5</v>
      </c>
      <c r="L1067" s="16">
        <f t="shared" si="36"/>
        <v>32</v>
      </c>
    </row>
    <row r="1068" spans="1:12" x14ac:dyDescent="0.25">
      <c r="A1068">
        <v>1443</v>
      </c>
      <c r="B1068" t="str">
        <f t="shared" si="37"/>
        <v>Mississippi,Washington County</v>
      </c>
      <c r="C1068" s="16" t="s">
        <v>38</v>
      </c>
      <c r="D1068" s="12" t="s">
        <v>169</v>
      </c>
      <c r="E1068" s="17" t="s">
        <v>2681</v>
      </c>
      <c r="F1068" s="18">
        <v>7</v>
      </c>
      <c r="G1068" s="23">
        <v>6</v>
      </c>
      <c r="H1068" s="33">
        <v>6</v>
      </c>
      <c r="I1068" s="17">
        <v>1</v>
      </c>
      <c r="J1068" s="17">
        <v>1</v>
      </c>
      <c r="K1068" s="28">
        <v>5</v>
      </c>
      <c r="L1068" s="16">
        <f t="shared" si="36"/>
        <v>26</v>
      </c>
    </row>
    <row r="1069" spans="1:12" x14ac:dyDescent="0.25">
      <c r="A1069">
        <v>1445</v>
      </c>
      <c r="B1069" t="str">
        <f t="shared" si="37"/>
        <v>Mississippi,Webster County</v>
      </c>
      <c r="C1069" s="16" t="s">
        <v>38</v>
      </c>
      <c r="D1069" s="12" t="s">
        <v>544</v>
      </c>
      <c r="E1069" s="17" t="s">
        <v>2563</v>
      </c>
      <c r="F1069" s="22">
        <v>6</v>
      </c>
      <c r="G1069" s="37">
        <v>5</v>
      </c>
      <c r="H1069" s="20">
        <v>8</v>
      </c>
      <c r="I1069" s="17">
        <v>1</v>
      </c>
      <c r="J1069" s="17">
        <v>1</v>
      </c>
      <c r="K1069" s="28">
        <v>5</v>
      </c>
      <c r="L1069" s="16">
        <f t="shared" si="36"/>
        <v>26</v>
      </c>
    </row>
    <row r="1070" spans="1:12" x14ac:dyDescent="0.25">
      <c r="A1070">
        <v>1447</v>
      </c>
      <c r="B1070" t="str">
        <f t="shared" si="37"/>
        <v>Mississippi,Winston County</v>
      </c>
      <c r="C1070" s="16" t="s">
        <v>38</v>
      </c>
      <c r="D1070" s="12" t="s">
        <v>171</v>
      </c>
      <c r="E1070" s="17" t="s">
        <v>2309</v>
      </c>
      <c r="F1070" s="18">
        <v>7</v>
      </c>
      <c r="G1070" s="39">
        <v>7</v>
      </c>
      <c r="H1070" s="20">
        <v>8</v>
      </c>
      <c r="I1070" s="17">
        <v>1</v>
      </c>
      <c r="J1070" s="17">
        <v>1</v>
      </c>
      <c r="K1070" s="28">
        <v>5</v>
      </c>
      <c r="L1070" s="16">
        <f t="shared" si="36"/>
        <v>29</v>
      </c>
    </row>
    <row r="1071" spans="1:12" x14ac:dyDescent="0.25">
      <c r="A1071">
        <v>1448</v>
      </c>
      <c r="B1071" t="str">
        <f t="shared" si="37"/>
        <v>Mississippi,Yalobusha County</v>
      </c>
      <c r="C1071" s="16" t="s">
        <v>38</v>
      </c>
      <c r="D1071" s="12" t="s">
        <v>1108</v>
      </c>
      <c r="E1071" s="17" t="s">
        <v>2376</v>
      </c>
      <c r="F1071" s="18">
        <v>7</v>
      </c>
      <c r="G1071" s="23">
        <v>6</v>
      </c>
      <c r="H1071" s="20">
        <v>8</v>
      </c>
      <c r="I1071" s="17">
        <v>1</v>
      </c>
      <c r="J1071" s="17">
        <v>1</v>
      </c>
      <c r="K1071" s="28">
        <v>5</v>
      </c>
      <c r="L1071" s="16">
        <f t="shared" si="36"/>
        <v>28</v>
      </c>
    </row>
    <row r="1072" spans="1:12" x14ac:dyDescent="0.25">
      <c r="A1072">
        <v>1449</v>
      </c>
      <c r="B1072" t="str">
        <f t="shared" si="37"/>
        <v>Mississippi,Yazoo County</v>
      </c>
      <c r="C1072" s="16" t="s">
        <v>38</v>
      </c>
      <c r="D1072" s="12" t="s">
        <v>1109</v>
      </c>
      <c r="E1072" s="17" t="s">
        <v>2377</v>
      </c>
      <c r="F1072" s="18">
        <v>7</v>
      </c>
      <c r="G1072" s="39">
        <v>7</v>
      </c>
      <c r="H1072" s="35">
        <v>8</v>
      </c>
      <c r="I1072" s="17">
        <v>1</v>
      </c>
      <c r="J1072" s="17">
        <v>1</v>
      </c>
      <c r="K1072" s="28">
        <v>5</v>
      </c>
      <c r="L1072" s="16">
        <f t="shared" si="36"/>
        <v>29</v>
      </c>
    </row>
    <row r="1073" spans="1:12" x14ac:dyDescent="0.25">
      <c r="A1073">
        <v>1450</v>
      </c>
      <c r="B1073" t="str">
        <f t="shared" si="37"/>
        <v>Missouri,Adair County</v>
      </c>
      <c r="C1073" s="16" t="s">
        <v>39</v>
      </c>
      <c r="D1073" s="12" t="s">
        <v>683</v>
      </c>
      <c r="E1073" s="17" t="s">
        <v>3248</v>
      </c>
      <c r="F1073" s="34">
        <v>4</v>
      </c>
      <c r="G1073" s="19">
        <v>4</v>
      </c>
      <c r="H1073" s="36">
        <v>4</v>
      </c>
      <c r="I1073" s="17">
        <v>1</v>
      </c>
      <c r="J1073" s="30">
        <v>2</v>
      </c>
      <c r="K1073" s="28">
        <v>5</v>
      </c>
      <c r="L1073" s="16">
        <f t="shared" si="36"/>
        <v>20</v>
      </c>
    </row>
    <row r="1074" spans="1:12" x14ac:dyDescent="0.25">
      <c r="A1074">
        <v>1451</v>
      </c>
      <c r="B1074" t="str">
        <f t="shared" si="37"/>
        <v>Missouri,Andrew County</v>
      </c>
      <c r="C1074" s="16" t="s">
        <v>39</v>
      </c>
      <c r="D1074" s="12" t="s">
        <v>1110</v>
      </c>
      <c r="E1074" s="17" t="s">
        <v>2996</v>
      </c>
      <c r="F1074" s="34">
        <v>4</v>
      </c>
      <c r="G1074" s="19">
        <v>4</v>
      </c>
      <c r="H1074" s="29">
        <v>7</v>
      </c>
      <c r="I1074" s="17">
        <v>1</v>
      </c>
      <c r="J1074" s="17">
        <v>1</v>
      </c>
      <c r="K1074" s="28">
        <v>5</v>
      </c>
      <c r="L1074" s="16">
        <f t="shared" si="36"/>
        <v>22</v>
      </c>
    </row>
    <row r="1075" spans="1:12" x14ac:dyDescent="0.25">
      <c r="A1075">
        <v>1452</v>
      </c>
      <c r="B1075" t="str">
        <f t="shared" si="37"/>
        <v>Missouri,Atchison County</v>
      </c>
      <c r="C1075" s="16" t="s">
        <v>39</v>
      </c>
      <c r="D1075" s="12" t="s">
        <v>729</v>
      </c>
      <c r="E1075" s="17" t="s">
        <v>2899</v>
      </c>
      <c r="F1075" s="22">
        <v>6</v>
      </c>
      <c r="G1075" s="37">
        <v>5</v>
      </c>
      <c r="H1075" s="33">
        <v>6</v>
      </c>
      <c r="I1075" s="17">
        <v>1</v>
      </c>
      <c r="J1075" s="17">
        <v>1</v>
      </c>
      <c r="K1075" s="28">
        <v>5</v>
      </c>
      <c r="L1075" s="16">
        <f t="shared" si="36"/>
        <v>24</v>
      </c>
    </row>
    <row r="1076" spans="1:12" x14ac:dyDescent="0.25">
      <c r="A1076">
        <v>1453</v>
      </c>
      <c r="B1076" t="str">
        <f t="shared" si="37"/>
        <v>Missouri,Audrain County</v>
      </c>
      <c r="C1076" s="16" t="s">
        <v>39</v>
      </c>
      <c r="D1076" s="12" t="s">
        <v>1111</v>
      </c>
      <c r="E1076" s="17" t="s">
        <v>2997</v>
      </c>
      <c r="F1076" s="34">
        <v>4</v>
      </c>
      <c r="G1076" s="19">
        <v>4</v>
      </c>
      <c r="H1076" s="33">
        <v>6</v>
      </c>
      <c r="I1076" s="17">
        <v>1</v>
      </c>
      <c r="J1076" s="30">
        <v>2</v>
      </c>
      <c r="K1076" s="28">
        <v>5</v>
      </c>
      <c r="L1076" s="16">
        <f t="shared" si="36"/>
        <v>22</v>
      </c>
    </row>
    <row r="1077" spans="1:12" x14ac:dyDescent="0.25">
      <c r="A1077">
        <v>1454</v>
      </c>
      <c r="B1077" t="str">
        <f t="shared" si="37"/>
        <v>Missouri,Barry County</v>
      </c>
      <c r="C1077" s="16" t="s">
        <v>39</v>
      </c>
      <c r="D1077" s="12" t="s">
        <v>958</v>
      </c>
      <c r="E1077" s="17" t="s">
        <v>2802</v>
      </c>
      <c r="F1077" s="34">
        <v>4</v>
      </c>
      <c r="G1077" s="27">
        <v>2</v>
      </c>
      <c r="H1077" s="20">
        <v>8</v>
      </c>
      <c r="I1077" s="17">
        <v>1</v>
      </c>
      <c r="J1077" s="30">
        <v>2</v>
      </c>
      <c r="K1077" s="28">
        <v>5</v>
      </c>
      <c r="L1077" s="16">
        <f t="shared" si="36"/>
        <v>22</v>
      </c>
    </row>
    <row r="1078" spans="1:12" x14ac:dyDescent="0.25">
      <c r="A1078">
        <v>1455</v>
      </c>
      <c r="B1078" t="str">
        <f t="shared" si="37"/>
        <v>Missouri,Barton County</v>
      </c>
      <c r="C1078" s="16" t="s">
        <v>39</v>
      </c>
      <c r="D1078" s="12" t="s">
        <v>731</v>
      </c>
      <c r="E1078" s="17" t="s">
        <v>2682</v>
      </c>
      <c r="F1078" s="22">
        <v>6</v>
      </c>
      <c r="G1078" s="19">
        <v>4</v>
      </c>
      <c r="H1078" s="35">
        <v>8</v>
      </c>
      <c r="I1078" s="17">
        <v>1</v>
      </c>
      <c r="J1078" s="30">
        <v>2</v>
      </c>
      <c r="K1078" s="28">
        <v>5</v>
      </c>
      <c r="L1078" s="16">
        <f t="shared" si="36"/>
        <v>26</v>
      </c>
    </row>
    <row r="1079" spans="1:12" x14ac:dyDescent="0.25">
      <c r="A1079">
        <v>1456</v>
      </c>
      <c r="B1079" t="str">
        <f t="shared" si="37"/>
        <v>Missouri,Bates County</v>
      </c>
      <c r="C1079" s="16" t="s">
        <v>39</v>
      </c>
      <c r="D1079" s="12" t="s">
        <v>1112</v>
      </c>
      <c r="E1079" s="17" t="s">
        <v>2564</v>
      </c>
      <c r="F1079" s="22">
        <v>6</v>
      </c>
      <c r="G1079" s="19">
        <v>4</v>
      </c>
      <c r="H1079" s="35">
        <v>8</v>
      </c>
      <c r="I1079" s="17">
        <v>1</v>
      </c>
      <c r="J1079" s="50">
        <v>3</v>
      </c>
      <c r="K1079" s="28">
        <v>5</v>
      </c>
      <c r="L1079" s="16">
        <f t="shared" si="36"/>
        <v>27</v>
      </c>
    </row>
    <row r="1080" spans="1:12" x14ac:dyDescent="0.25">
      <c r="A1080">
        <v>1459</v>
      </c>
      <c r="B1080" t="str">
        <f t="shared" si="37"/>
        <v>Missouri,Boone County</v>
      </c>
      <c r="C1080" s="16" t="s">
        <v>39</v>
      </c>
      <c r="D1080" s="12" t="s">
        <v>218</v>
      </c>
      <c r="E1080" s="17" t="s">
        <v>2803</v>
      </c>
      <c r="F1080" s="22">
        <v>6</v>
      </c>
      <c r="G1080" s="19">
        <v>4</v>
      </c>
      <c r="H1080" s="29">
        <v>7</v>
      </c>
      <c r="I1080" s="17">
        <v>1</v>
      </c>
      <c r="J1080" s="30">
        <v>2</v>
      </c>
      <c r="K1080" s="28">
        <v>5</v>
      </c>
      <c r="L1080" s="16">
        <f t="shared" si="36"/>
        <v>25</v>
      </c>
    </row>
    <row r="1081" spans="1:12" x14ac:dyDescent="0.25">
      <c r="A1081">
        <v>1460</v>
      </c>
      <c r="B1081" t="str">
        <f t="shared" si="37"/>
        <v>Missouri,Buchanan County</v>
      </c>
      <c r="C1081" s="16" t="s">
        <v>39</v>
      </c>
      <c r="D1081" s="12" t="s">
        <v>689</v>
      </c>
      <c r="E1081" s="17" t="s">
        <v>2998</v>
      </c>
      <c r="F1081" s="34">
        <v>4</v>
      </c>
      <c r="G1081" s="19">
        <v>4</v>
      </c>
      <c r="H1081" s="29">
        <v>7</v>
      </c>
      <c r="I1081" s="17">
        <v>1</v>
      </c>
      <c r="J1081" s="17">
        <v>1</v>
      </c>
      <c r="K1081" s="28">
        <v>5</v>
      </c>
      <c r="L1081" s="16">
        <f t="shared" si="36"/>
        <v>22</v>
      </c>
    </row>
    <row r="1082" spans="1:12" x14ac:dyDescent="0.25">
      <c r="A1082">
        <v>1461</v>
      </c>
      <c r="B1082" t="str">
        <f t="shared" si="37"/>
        <v>Missouri,Butler County</v>
      </c>
      <c r="C1082" s="16" t="s">
        <v>39</v>
      </c>
      <c r="D1082" s="12" t="s">
        <v>111</v>
      </c>
      <c r="E1082" s="17" t="s">
        <v>2565</v>
      </c>
      <c r="F1082" s="22">
        <v>6</v>
      </c>
      <c r="G1082" s="37">
        <v>5</v>
      </c>
      <c r="H1082" s="35">
        <v>8</v>
      </c>
      <c r="I1082" s="17">
        <v>1</v>
      </c>
      <c r="J1082" s="30">
        <v>2</v>
      </c>
      <c r="K1082" s="28">
        <v>5</v>
      </c>
      <c r="L1082" s="16">
        <f t="shared" si="36"/>
        <v>27</v>
      </c>
    </row>
    <row r="1083" spans="1:12" x14ac:dyDescent="0.25">
      <c r="A1083">
        <v>1462</v>
      </c>
      <c r="B1083" t="str">
        <f t="shared" si="37"/>
        <v>Missouri,Caldwell County</v>
      </c>
      <c r="C1083" s="16" t="s">
        <v>39</v>
      </c>
      <c r="D1083" s="12" t="s">
        <v>805</v>
      </c>
      <c r="E1083" s="17" t="s">
        <v>3105</v>
      </c>
      <c r="F1083" s="34">
        <v>4</v>
      </c>
      <c r="G1083" s="19">
        <v>4</v>
      </c>
      <c r="H1083" s="33">
        <v>6</v>
      </c>
      <c r="I1083" s="17">
        <v>1</v>
      </c>
      <c r="J1083" s="17">
        <v>1</v>
      </c>
      <c r="K1083" s="28">
        <v>5</v>
      </c>
      <c r="L1083" s="16">
        <f t="shared" si="36"/>
        <v>21</v>
      </c>
    </row>
    <row r="1084" spans="1:12" x14ac:dyDescent="0.25">
      <c r="A1084">
        <v>1463</v>
      </c>
      <c r="B1084" t="str">
        <f t="shared" si="37"/>
        <v>Missouri,Callaway County</v>
      </c>
      <c r="C1084" s="16" t="s">
        <v>39</v>
      </c>
      <c r="D1084" s="12" t="s">
        <v>1114</v>
      </c>
      <c r="E1084" s="17" t="s">
        <v>2999</v>
      </c>
      <c r="F1084" s="34">
        <v>4</v>
      </c>
      <c r="G1084" s="37">
        <v>5</v>
      </c>
      <c r="H1084" s="33">
        <v>6</v>
      </c>
      <c r="I1084" s="17">
        <v>1</v>
      </c>
      <c r="J1084" s="17">
        <v>1</v>
      </c>
      <c r="K1084" s="28">
        <v>5</v>
      </c>
      <c r="L1084" s="16">
        <f t="shared" si="36"/>
        <v>22</v>
      </c>
    </row>
    <row r="1085" spans="1:12" x14ac:dyDescent="0.25">
      <c r="A1085">
        <v>1465</v>
      </c>
      <c r="B1085" t="str">
        <f t="shared" si="37"/>
        <v>Missouri,Cape Girardeau County</v>
      </c>
      <c r="C1085" s="16" t="s">
        <v>39</v>
      </c>
      <c r="D1085" s="12" t="s">
        <v>1115</v>
      </c>
      <c r="E1085" s="17" t="s">
        <v>2451</v>
      </c>
      <c r="F1085" s="22">
        <v>6</v>
      </c>
      <c r="G1085" s="39">
        <v>7</v>
      </c>
      <c r="H1085" s="35">
        <v>8</v>
      </c>
      <c r="I1085" s="17">
        <v>1</v>
      </c>
      <c r="J1085" s="17">
        <v>1</v>
      </c>
      <c r="K1085" s="28">
        <v>5</v>
      </c>
      <c r="L1085" s="16">
        <f t="shared" si="36"/>
        <v>28</v>
      </c>
    </row>
    <row r="1086" spans="1:12" x14ac:dyDescent="0.25">
      <c r="A1086">
        <v>1466</v>
      </c>
      <c r="B1086" t="str">
        <f t="shared" si="37"/>
        <v>Missouri,Carroll County</v>
      </c>
      <c r="C1086" s="16" t="s">
        <v>39</v>
      </c>
      <c r="D1086" s="12" t="s">
        <v>220</v>
      </c>
      <c r="E1086" s="17" t="s">
        <v>2683</v>
      </c>
      <c r="F1086" s="22">
        <v>6</v>
      </c>
      <c r="G1086" s="23">
        <v>6</v>
      </c>
      <c r="H1086" s="29">
        <v>7</v>
      </c>
      <c r="I1086" s="17">
        <v>1</v>
      </c>
      <c r="J1086" s="17">
        <v>1</v>
      </c>
      <c r="K1086" s="28">
        <v>5</v>
      </c>
      <c r="L1086" s="16">
        <f t="shared" si="36"/>
        <v>26</v>
      </c>
    </row>
    <row r="1087" spans="1:12" x14ac:dyDescent="0.25">
      <c r="A1087">
        <v>1467</v>
      </c>
      <c r="B1087" t="str">
        <f t="shared" si="37"/>
        <v>Missouri,Carter County</v>
      </c>
      <c r="C1087" s="16" t="s">
        <v>39</v>
      </c>
      <c r="D1087" s="12" t="s">
        <v>809</v>
      </c>
      <c r="E1087" s="17" t="s">
        <v>2452</v>
      </c>
      <c r="F1087" s="22">
        <v>6</v>
      </c>
      <c r="G1087" s="51">
        <v>9</v>
      </c>
      <c r="H1087" s="33">
        <v>6</v>
      </c>
      <c r="I1087" s="17">
        <v>1</v>
      </c>
      <c r="J1087" s="30">
        <v>2</v>
      </c>
      <c r="K1087" s="28">
        <v>5</v>
      </c>
      <c r="L1087" s="16">
        <f t="shared" si="36"/>
        <v>29</v>
      </c>
    </row>
    <row r="1088" spans="1:12" x14ac:dyDescent="0.25">
      <c r="A1088">
        <v>1469</v>
      </c>
      <c r="B1088" t="str">
        <f t="shared" si="37"/>
        <v>Missouri,Cedar County</v>
      </c>
      <c r="C1088" s="16" t="s">
        <v>39</v>
      </c>
      <c r="D1088" s="12" t="s">
        <v>691</v>
      </c>
      <c r="E1088" s="17" t="s">
        <v>2453</v>
      </c>
      <c r="F1088" s="22">
        <v>6</v>
      </c>
      <c r="G1088" s="37">
        <v>5</v>
      </c>
      <c r="H1088" s="20">
        <v>8</v>
      </c>
      <c r="I1088" s="17">
        <v>1</v>
      </c>
      <c r="J1088" s="30">
        <v>2</v>
      </c>
      <c r="K1088" s="28">
        <v>5</v>
      </c>
      <c r="L1088" s="16">
        <f t="shared" si="36"/>
        <v>27</v>
      </c>
    </row>
    <row r="1089" spans="1:12" x14ac:dyDescent="0.25">
      <c r="A1089">
        <v>1470</v>
      </c>
      <c r="B1089" t="str">
        <f t="shared" si="37"/>
        <v>Missouri,Chariton County</v>
      </c>
      <c r="C1089" s="16" t="s">
        <v>39</v>
      </c>
      <c r="D1089" s="12" t="s">
        <v>1116</v>
      </c>
      <c r="E1089" s="17" t="s">
        <v>2684</v>
      </c>
      <c r="F1089" s="22">
        <v>6</v>
      </c>
      <c r="G1089" s="23">
        <v>6</v>
      </c>
      <c r="H1089" s="33">
        <v>6</v>
      </c>
      <c r="I1089" s="17">
        <v>1</v>
      </c>
      <c r="J1089" s="30">
        <v>2</v>
      </c>
      <c r="K1089" s="28">
        <v>5</v>
      </c>
      <c r="L1089" s="16">
        <f t="shared" si="36"/>
        <v>26</v>
      </c>
    </row>
    <row r="1090" spans="1:12" x14ac:dyDescent="0.25">
      <c r="A1090">
        <v>1472</v>
      </c>
      <c r="B1090" t="str">
        <f t="shared" si="37"/>
        <v>Missouri,Clark County</v>
      </c>
      <c r="C1090" s="16" t="s">
        <v>39</v>
      </c>
      <c r="D1090" s="12" t="s">
        <v>222</v>
      </c>
      <c r="E1090" s="17" t="s">
        <v>3000</v>
      </c>
      <c r="F1090" s="34">
        <v>4</v>
      </c>
      <c r="G1090" s="37">
        <v>5</v>
      </c>
      <c r="H1090" s="24">
        <v>5</v>
      </c>
      <c r="I1090" s="17">
        <v>1</v>
      </c>
      <c r="J1090" s="30">
        <v>2</v>
      </c>
      <c r="K1090" s="28">
        <v>5</v>
      </c>
      <c r="L1090" s="16">
        <f t="shared" ref="L1090:L1153" si="38">SUM(F1090:K1090)</f>
        <v>22</v>
      </c>
    </row>
    <row r="1091" spans="1:12" x14ac:dyDescent="0.25">
      <c r="A1091">
        <v>1473</v>
      </c>
      <c r="B1091" t="str">
        <f t="shared" ref="B1091:B1154" si="39">C1091&amp;","&amp;D1091</f>
        <v>Missouri,Clay County</v>
      </c>
      <c r="C1091" s="16" t="s">
        <v>39</v>
      </c>
      <c r="D1091" s="12" t="s">
        <v>118</v>
      </c>
      <c r="E1091" s="17" t="s">
        <v>2685</v>
      </c>
      <c r="F1091" s="22">
        <v>6</v>
      </c>
      <c r="G1091" s="19">
        <v>4</v>
      </c>
      <c r="H1091" s="35">
        <v>8</v>
      </c>
      <c r="I1091" s="17">
        <v>1</v>
      </c>
      <c r="J1091" s="30">
        <v>2</v>
      </c>
      <c r="K1091" s="28">
        <v>5</v>
      </c>
      <c r="L1091" s="16">
        <f t="shared" si="38"/>
        <v>26</v>
      </c>
    </row>
    <row r="1092" spans="1:12" x14ac:dyDescent="0.25">
      <c r="A1092">
        <v>1474</v>
      </c>
      <c r="B1092" t="str">
        <f t="shared" si="39"/>
        <v>Missouri,Clinton County</v>
      </c>
      <c r="C1092" s="16" t="s">
        <v>39</v>
      </c>
      <c r="D1092" s="12" t="s">
        <v>595</v>
      </c>
      <c r="E1092" s="17" t="s">
        <v>3249</v>
      </c>
      <c r="F1092" s="34">
        <v>4</v>
      </c>
      <c r="G1092" s="27">
        <v>2</v>
      </c>
      <c r="H1092" s="33">
        <v>6</v>
      </c>
      <c r="I1092" s="17">
        <v>1</v>
      </c>
      <c r="J1092" s="17">
        <v>1</v>
      </c>
      <c r="K1092" s="28">
        <v>5</v>
      </c>
      <c r="L1092" s="16">
        <f t="shared" si="38"/>
        <v>19</v>
      </c>
    </row>
    <row r="1093" spans="1:12" x14ac:dyDescent="0.25">
      <c r="A1093">
        <v>1475</v>
      </c>
      <c r="B1093" t="str">
        <f t="shared" si="39"/>
        <v>Missouri,Cole County</v>
      </c>
      <c r="C1093" s="16" t="s">
        <v>39</v>
      </c>
      <c r="D1093" s="12" t="s">
        <v>1117</v>
      </c>
      <c r="E1093" s="17" t="s">
        <v>2566</v>
      </c>
      <c r="F1093" s="22">
        <v>6</v>
      </c>
      <c r="G1093" s="39">
        <v>7</v>
      </c>
      <c r="H1093" s="29">
        <v>7</v>
      </c>
      <c r="I1093" s="17">
        <v>1</v>
      </c>
      <c r="J1093" s="17">
        <v>1</v>
      </c>
      <c r="K1093" s="28">
        <v>5</v>
      </c>
      <c r="L1093" s="16">
        <f t="shared" si="38"/>
        <v>27</v>
      </c>
    </row>
    <row r="1094" spans="1:12" x14ac:dyDescent="0.25">
      <c r="A1094">
        <v>1476</v>
      </c>
      <c r="B1094" t="str">
        <f t="shared" si="39"/>
        <v>Missouri,Cooper County</v>
      </c>
      <c r="C1094" s="16" t="s">
        <v>39</v>
      </c>
      <c r="D1094" s="12" t="s">
        <v>1118</v>
      </c>
      <c r="E1094" s="17" t="s">
        <v>2804</v>
      </c>
      <c r="F1094" s="34">
        <v>4</v>
      </c>
      <c r="G1094" s="37">
        <v>5</v>
      </c>
      <c r="H1094" s="29">
        <v>7</v>
      </c>
      <c r="I1094" s="17">
        <v>1</v>
      </c>
      <c r="J1094" s="30">
        <v>2</v>
      </c>
      <c r="K1094" s="28">
        <v>5</v>
      </c>
      <c r="L1094" s="16">
        <f t="shared" si="38"/>
        <v>24</v>
      </c>
    </row>
    <row r="1095" spans="1:12" x14ac:dyDescent="0.25">
      <c r="A1095">
        <v>1477</v>
      </c>
      <c r="B1095" t="str">
        <f t="shared" si="39"/>
        <v>Missouri,Crawford County</v>
      </c>
      <c r="C1095" s="16" t="s">
        <v>39</v>
      </c>
      <c r="D1095" s="12" t="s">
        <v>227</v>
      </c>
      <c r="E1095" s="17" t="s">
        <v>2686</v>
      </c>
      <c r="F1095" s="22">
        <v>6</v>
      </c>
      <c r="G1095" s="39">
        <v>7</v>
      </c>
      <c r="H1095" s="24">
        <v>5</v>
      </c>
      <c r="I1095" s="17">
        <v>1</v>
      </c>
      <c r="J1095" s="30">
        <v>2</v>
      </c>
      <c r="K1095" s="28">
        <v>5</v>
      </c>
      <c r="L1095" s="16">
        <f t="shared" si="38"/>
        <v>26</v>
      </c>
    </row>
    <row r="1096" spans="1:12" x14ac:dyDescent="0.25">
      <c r="A1096">
        <v>1478</v>
      </c>
      <c r="B1096" t="str">
        <f t="shared" si="39"/>
        <v>Missouri,Dade County</v>
      </c>
      <c r="C1096" s="16" t="s">
        <v>39</v>
      </c>
      <c r="D1096" s="12" t="s">
        <v>471</v>
      </c>
      <c r="E1096" s="17" t="s">
        <v>2687</v>
      </c>
      <c r="F1096" s="22">
        <v>6</v>
      </c>
      <c r="G1096" s="27">
        <v>2</v>
      </c>
      <c r="H1096" s="20">
        <v>8</v>
      </c>
      <c r="I1096" s="17">
        <v>1</v>
      </c>
      <c r="J1096" s="30">
        <v>2</v>
      </c>
      <c r="K1096" s="28">
        <v>5</v>
      </c>
      <c r="L1096" s="16">
        <f t="shared" si="38"/>
        <v>24</v>
      </c>
    </row>
    <row r="1097" spans="1:12" x14ac:dyDescent="0.25">
      <c r="A1097">
        <v>1480</v>
      </c>
      <c r="B1097" t="str">
        <f t="shared" si="39"/>
        <v>Missouri,Daviess County</v>
      </c>
      <c r="C1097" s="16" t="s">
        <v>39</v>
      </c>
      <c r="D1097" s="12" t="s">
        <v>645</v>
      </c>
      <c r="E1097" s="17" t="s">
        <v>3250</v>
      </c>
      <c r="F1097" s="34">
        <v>4</v>
      </c>
      <c r="G1097" s="19">
        <v>4</v>
      </c>
      <c r="H1097" s="24">
        <v>5</v>
      </c>
      <c r="I1097" s="17">
        <v>1</v>
      </c>
      <c r="J1097" s="17">
        <v>1</v>
      </c>
      <c r="K1097" s="28">
        <v>5</v>
      </c>
      <c r="L1097" s="16">
        <f t="shared" si="38"/>
        <v>20</v>
      </c>
    </row>
    <row r="1098" spans="1:12" x14ac:dyDescent="0.25">
      <c r="A1098">
        <v>1481</v>
      </c>
      <c r="B1098" t="str">
        <f t="shared" si="39"/>
        <v>Missouri,DeKalb County</v>
      </c>
      <c r="C1098" s="16" t="s">
        <v>39</v>
      </c>
      <c r="D1098" s="12" t="s">
        <v>129</v>
      </c>
      <c r="E1098" s="17" t="s">
        <v>3106</v>
      </c>
      <c r="F1098" s="34">
        <v>4</v>
      </c>
      <c r="G1098" s="19">
        <v>4</v>
      </c>
      <c r="H1098" s="33">
        <v>6</v>
      </c>
      <c r="I1098" s="17">
        <v>1</v>
      </c>
      <c r="J1098" s="17">
        <v>1</v>
      </c>
      <c r="K1098" s="28">
        <v>5</v>
      </c>
      <c r="L1098" s="16">
        <f t="shared" si="38"/>
        <v>21</v>
      </c>
    </row>
    <row r="1099" spans="1:12" x14ac:dyDescent="0.25">
      <c r="A1099">
        <v>1482</v>
      </c>
      <c r="B1099" t="str">
        <f t="shared" si="39"/>
        <v>Missouri,Dent County</v>
      </c>
      <c r="C1099" s="16" t="s">
        <v>39</v>
      </c>
      <c r="D1099" s="12" t="s">
        <v>1119</v>
      </c>
      <c r="E1099" s="17" t="s">
        <v>2688</v>
      </c>
      <c r="F1099" s="22">
        <v>6</v>
      </c>
      <c r="G1099" s="37">
        <v>5</v>
      </c>
      <c r="H1099" s="29">
        <v>7</v>
      </c>
      <c r="I1099" s="17">
        <v>1</v>
      </c>
      <c r="J1099" s="30">
        <v>2</v>
      </c>
      <c r="K1099" s="28">
        <v>5</v>
      </c>
      <c r="L1099" s="16">
        <f t="shared" si="38"/>
        <v>26</v>
      </c>
    </row>
    <row r="1100" spans="1:12" x14ac:dyDescent="0.25">
      <c r="A1100">
        <v>1483</v>
      </c>
      <c r="B1100" t="str">
        <f t="shared" si="39"/>
        <v>Missouri,Douglas County</v>
      </c>
      <c r="C1100" s="16" t="s">
        <v>39</v>
      </c>
      <c r="D1100" s="12" t="s">
        <v>345</v>
      </c>
      <c r="E1100" s="17" t="s">
        <v>2900</v>
      </c>
      <c r="F1100" s="34">
        <v>4</v>
      </c>
      <c r="G1100" s="27">
        <v>2</v>
      </c>
      <c r="H1100" s="35">
        <v>8</v>
      </c>
      <c r="I1100" s="17">
        <v>1</v>
      </c>
      <c r="J1100" s="30">
        <v>2</v>
      </c>
      <c r="K1100" s="28">
        <v>5</v>
      </c>
      <c r="L1100" s="16">
        <f t="shared" si="38"/>
        <v>22</v>
      </c>
    </row>
    <row r="1101" spans="1:12" x14ac:dyDescent="0.25">
      <c r="A1101">
        <v>1484</v>
      </c>
      <c r="B1101" t="str">
        <f t="shared" si="39"/>
        <v>Missouri,Dunklin County</v>
      </c>
      <c r="C1101" s="16" t="s">
        <v>39</v>
      </c>
      <c r="D1101" s="12" t="s">
        <v>1120</v>
      </c>
      <c r="E1101" s="17" t="s">
        <v>2378</v>
      </c>
      <c r="F1101" s="22">
        <v>6</v>
      </c>
      <c r="G1101" s="39">
        <v>7</v>
      </c>
      <c r="H1101" s="20">
        <v>8</v>
      </c>
      <c r="I1101" s="17">
        <v>1</v>
      </c>
      <c r="J1101" s="17">
        <v>1</v>
      </c>
      <c r="K1101" s="28">
        <v>5</v>
      </c>
      <c r="L1101" s="16">
        <f t="shared" si="38"/>
        <v>28</v>
      </c>
    </row>
    <row r="1102" spans="1:12" x14ac:dyDescent="0.25">
      <c r="A1102">
        <v>1485</v>
      </c>
      <c r="B1102" t="str">
        <f t="shared" si="39"/>
        <v>Missouri,Franklin County</v>
      </c>
      <c r="C1102" s="16" t="s">
        <v>39</v>
      </c>
      <c r="D1102" s="12" t="s">
        <v>134</v>
      </c>
      <c r="E1102" s="17" t="s">
        <v>2567</v>
      </c>
      <c r="F1102" s="22">
        <v>6</v>
      </c>
      <c r="G1102" s="39">
        <v>7</v>
      </c>
      <c r="H1102" s="29">
        <v>7</v>
      </c>
      <c r="I1102" s="17">
        <v>1</v>
      </c>
      <c r="J1102" s="17">
        <v>1</v>
      </c>
      <c r="K1102" s="28">
        <v>5</v>
      </c>
      <c r="L1102" s="16">
        <f t="shared" si="38"/>
        <v>27</v>
      </c>
    </row>
    <row r="1103" spans="1:12" x14ac:dyDescent="0.25">
      <c r="A1103">
        <v>1486</v>
      </c>
      <c r="B1103" t="str">
        <f t="shared" si="39"/>
        <v>Missouri,Gasconade County</v>
      </c>
      <c r="C1103" s="16" t="s">
        <v>39</v>
      </c>
      <c r="D1103" s="12" t="s">
        <v>1121</v>
      </c>
      <c r="E1103" s="17" t="s">
        <v>2568</v>
      </c>
      <c r="F1103" s="22">
        <v>6</v>
      </c>
      <c r="G1103" s="39">
        <v>7</v>
      </c>
      <c r="H1103" s="29">
        <v>7</v>
      </c>
      <c r="I1103" s="17">
        <v>1</v>
      </c>
      <c r="J1103" s="17">
        <v>1</v>
      </c>
      <c r="K1103" s="28">
        <v>5</v>
      </c>
      <c r="L1103" s="16">
        <f t="shared" si="38"/>
        <v>27</v>
      </c>
    </row>
    <row r="1104" spans="1:12" x14ac:dyDescent="0.25">
      <c r="A1104">
        <v>1487</v>
      </c>
      <c r="B1104" t="str">
        <f t="shared" si="39"/>
        <v>Missouri,Gentry County</v>
      </c>
      <c r="C1104" s="16" t="s">
        <v>39</v>
      </c>
      <c r="D1104" s="12" t="s">
        <v>1122</v>
      </c>
      <c r="E1104" s="17" t="s">
        <v>3107</v>
      </c>
      <c r="F1104" s="34">
        <v>4</v>
      </c>
      <c r="G1104" s="19">
        <v>4</v>
      </c>
      <c r="H1104" s="33">
        <v>6</v>
      </c>
      <c r="I1104" s="17">
        <v>1</v>
      </c>
      <c r="J1104" s="17">
        <v>1</v>
      </c>
      <c r="K1104" s="28">
        <v>5</v>
      </c>
      <c r="L1104" s="16">
        <f t="shared" si="38"/>
        <v>21</v>
      </c>
    </row>
    <row r="1105" spans="1:12" x14ac:dyDescent="0.25">
      <c r="A1105">
        <v>1488</v>
      </c>
      <c r="B1105" t="str">
        <f t="shared" si="39"/>
        <v>Missouri,Greene County</v>
      </c>
      <c r="C1105" s="16" t="s">
        <v>39</v>
      </c>
      <c r="D1105" s="12" t="s">
        <v>136</v>
      </c>
      <c r="E1105" s="17" t="s">
        <v>2805</v>
      </c>
      <c r="F1105" s="22">
        <v>6</v>
      </c>
      <c r="G1105" s="27">
        <v>2</v>
      </c>
      <c r="H1105" s="35">
        <v>8</v>
      </c>
      <c r="I1105" s="17">
        <v>1</v>
      </c>
      <c r="J1105" s="30">
        <v>2</v>
      </c>
      <c r="K1105" s="28">
        <v>5</v>
      </c>
      <c r="L1105" s="16">
        <f t="shared" si="38"/>
        <v>24</v>
      </c>
    </row>
    <row r="1106" spans="1:12" x14ac:dyDescent="0.25">
      <c r="A1106">
        <v>1489</v>
      </c>
      <c r="B1106" t="str">
        <f t="shared" si="39"/>
        <v>Missouri,Grundy County</v>
      </c>
      <c r="C1106" s="16" t="s">
        <v>39</v>
      </c>
      <c r="D1106" s="12" t="s">
        <v>604</v>
      </c>
      <c r="E1106" s="17" t="s">
        <v>3108</v>
      </c>
      <c r="F1106" s="34">
        <v>4</v>
      </c>
      <c r="G1106" s="19">
        <v>4</v>
      </c>
      <c r="H1106" s="24">
        <v>5</v>
      </c>
      <c r="I1106" s="17">
        <v>1</v>
      </c>
      <c r="J1106" s="30">
        <v>2</v>
      </c>
      <c r="K1106" s="28">
        <v>5</v>
      </c>
      <c r="L1106" s="16">
        <f t="shared" si="38"/>
        <v>21</v>
      </c>
    </row>
    <row r="1107" spans="1:12" x14ac:dyDescent="0.25">
      <c r="A1107">
        <v>1490</v>
      </c>
      <c r="B1107" t="str">
        <f t="shared" si="39"/>
        <v>Missouri,Harrison County</v>
      </c>
      <c r="C1107" s="16" t="s">
        <v>39</v>
      </c>
      <c r="D1107" s="12" t="s">
        <v>652</v>
      </c>
      <c r="E1107" s="17" t="s">
        <v>3251</v>
      </c>
      <c r="F1107" s="34">
        <v>4</v>
      </c>
      <c r="G1107" s="19">
        <v>4</v>
      </c>
      <c r="H1107" s="24">
        <v>5</v>
      </c>
      <c r="I1107" s="17">
        <v>1</v>
      </c>
      <c r="J1107" s="17">
        <v>1</v>
      </c>
      <c r="K1107" s="28">
        <v>5</v>
      </c>
      <c r="L1107" s="16">
        <f t="shared" si="38"/>
        <v>20</v>
      </c>
    </row>
    <row r="1108" spans="1:12" x14ac:dyDescent="0.25">
      <c r="A1108">
        <v>1491</v>
      </c>
      <c r="B1108" t="str">
        <f t="shared" si="39"/>
        <v>Missouri,Henry County</v>
      </c>
      <c r="C1108" s="16" t="s">
        <v>39</v>
      </c>
      <c r="D1108" s="12" t="s">
        <v>138</v>
      </c>
      <c r="E1108" s="17" t="s">
        <v>2689</v>
      </c>
      <c r="F1108" s="22">
        <v>6</v>
      </c>
      <c r="G1108" s="19">
        <v>4</v>
      </c>
      <c r="H1108" s="35">
        <v>8</v>
      </c>
      <c r="I1108" s="17">
        <v>1</v>
      </c>
      <c r="J1108" s="30">
        <v>2</v>
      </c>
      <c r="K1108" s="28">
        <v>5</v>
      </c>
      <c r="L1108" s="16">
        <f t="shared" si="38"/>
        <v>26</v>
      </c>
    </row>
    <row r="1109" spans="1:12" x14ac:dyDescent="0.25">
      <c r="A1109">
        <v>1493</v>
      </c>
      <c r="B1109" t="str">
        <f t="shared" si="39"/>
        <v>Missouri,Holt County</v>
      </c>
      <c r="C1109" s="16" t="s">
        <v>39</v>
      </c>
      <c r="D1109" s="12" t="s">
        <v>1124</v>
      </c>
      <c r="E1109" s="17" t="s">
        <v>3109</v>
      </c>
      <c r="F1109" s="34">
        <v>4</v>
      </c>
      <c r="G1109" s="19">
        <v>4</v>
      </c>
      <c r="H1109" s="33">
        <v>6</v>
      </c>
      <c r="I1109" s="17">
        <v>1</v>
      </c>
      <c r="J1109" s="17">
        <v>1</v>
      </c>
      <c r="K1109" s="28">
        <v>5</v>
      </c>
      <c r="L1109" s="16">
        <f t="shared" si="38"/>
        <v>21</v>
      </c>
    </row>
    <row r="1110" spans="1:12" x14ac:dyDescent="0.25">
      <c r="A1110">
        <v>1494</v>
      </c>
      <c r="B1110" t="str">
        <f t="shared" si="39"/>
        <v>Missouri,Howard County</v>
      </c>
      <c r="C1110" s="16" t="s">
        <v>39</v>
      </c>
      <c r="D1110" s="12" t="s">
        <v>238</v>
      </c>
      <c r="E1110" s="17" t="s">
        <v>2806</v>
      </c>
      <c r="F1110" s="34">
        <v>4</v>
      </c>
      <c r="G1110" s="37">
        <v>5</v>
      </c>
      <c r="H1110" s="29">
        <v>7</v>
      </c>
      <c r="I1110" s="17">
        <v>1</v>
      </c>
      <c r="J1110" s="30">
        <v>2</v>
      </c>
      <c r="K1110" s="28">
        <v>5</v>
      </c>
      <c r="L1110" s="16">
        <f t="shared" si="38"/>
        <v>24</v>
      </c>
    </row>
    <row r="1111" spans="1:12" x14ac:dyDescent="0.25">
      <c r="A1111">
        <v>1495</v>
      </c>
      <c r="B1111" t="str">
        <f t="shared" si="39"/>
        <v>Missouri,Howell County</v>
      </c>
      <c r="C1111" s="16" t="s">
        <v>39</v>
      </c>
      <c r="D1111" s="12" t="s">
        <v>1125</v>
      </c>
      <c r="E1111" s="17" t="s">
        <v>2807</v>
      </c>
      <c r="F1111" s="22">
        <v>6</v>
      </c>
      <c r="G1111" s="17">
        <v>1</v>
      </c>
      <c r="H1111" s="20">
        <v>8</v>
      </c>
      <c r="I1111" s="17">
        <v>1</v>
      </c>
      <c r="J1111" s="30">
        <v>2</v>
      </c>
      <c r="K1111" s="28">
        <v>5</v>
      </c>
      <c r="L1111" s="16">
        <f t="shared" si="38"/>
        <v>23</v>
      </c>
    </row>
    <row r="1112" spans="1:12" x14ac:dyDescent="0.25">
      <c r="A1112">
        <v>1496</v>
      </c>
      <c r="B1112" t="str">
        <f t="shared" si="39"/>
        <v>Missouri,Iron County</v>
      </c>
      <c r="C1112" s="16" t="s">
        <v>39</v>
      </c>
      <c r="D1112" s="12" t="s">
        <v>977</v>
      </c>
      <c r="E1112" s="17" t="s">
        <v>3110</v>
      </c>
      <c r="F1112" s="22">
        <v>6</v>
      </c>
      <c r="G1112" s="19">
        <v>4</v>
      </c>
      <c r="H1112" s="36">
        <v>4</v>
      </c>
      <c r="I1112" s="17">
        <v>1</v>
      </c>
      <c r="J1112" s="30">
        <v>2</v>
      </c>
      <c r="K1112" s="28">
        <v>5</v>
      </c>
      <c r="L1112" s="16">
        <f t="shared" si="38"/>
        <v>22</v>
      </c>
    </row>
    <row r="1113" spans="1:12" x14ac:dyDescent="0.25">
      <c r="A1113">
        <v>1497</v>
      </c>
      <c r="B1113" t="str">
        <f t="shared" si="39"/>
        <v>Missouri,Jackson County</v>
      </c>
      <c r="C1113" s="16" t="s">
        <v>39</v>
      </c>
      <c r="D1113" s="12" t="s">
        <v>140</v>
      </c>
      <c r="E1113" s="17" t="s">
        <v>2808</v>
      </c>
      <c r="F1113" s="34">
        <v>4</v>
      </c>
      <c r="G1113" s="19">
        <v>4</v>
      </c>
      <c r="H1113" s="35">
        <v>8</v>
      </c>
      <c r="I1113" s="17">
        <v>1</v>
      </c>
      <c r="J1113" s="30">
        <v>2</v>
      </c>
      <c r="K1113" s="28">
        <v>5</v>
      </c>
      <c r="L1113" s="16">
        <f t="shared" si="38"/>
        <v>24</v>
      </c>
    </row>
    <row r="1114" spans="1:12" x14ac:dyDescent="0.25">
      <c r="A1114">
        <v>1498</v>
      </c>
      <c r="B1114" t="str">
        <f t="shared" si="39"/>
        <v>Missouri,Jasper County</v>
      </c>
      <c r="C1114" s="16" t="s">
        <v>39</v>
      </c>
      <c r="D1114" s="12" t="s">
        <v>499</v>
      </c>
      <c r="E1114" s="17" t="s">
        <v>2690</v>
      </c>
      <c r="F1114" s="22">
        <v>6</v>
      </c>
      <c r="G1114" s="27">
        <v>2</v>
      </c>
      <c r="H1114" s="20">
        <v>8</v>
      </c>
      <c r="I1114" s="17">
        <v>1</v>
      </c>
      <c r="J1114" s="30">
        <v>2</v>
      </c>
      <c r="K1114" s="28">
        <v>5</v>
      </c>
      <c r="L1114" s="16">
        <f t="shared" si="38"/>
        <v>24</v>
      </c>
    </row>
    <row r="1115" spans="1:12" x14ac:dyDescent="0.25">
      <c r="A1115">
        <v>1500</v>
      </c>
      <c r="B1115" t="str">
        <f t="shared" si="39"/>
        <v>Missouri,Johnson County</v>
      </c>
      <c r="C1115" s="16" t="s">
        <v>39</v>
      </c>
      <c r="D1115" s="12" t="s">
        <v>241</v>
      </c>
      <c r="E1115" s="17" t="s">
        <v>2691</v>
      </c>
      <c r="F1115" s="22">
        <v>6</v>
      </c>
      <c r="G1115" s="19">
        <v>4</v>
      </c>
      <c r="H1115" s="35">
        <v>8</v>
      </c>
      <c r="I1115" s="17">
        <v>1</v>
      </c>
      <c r="J1115" s="30">
        <v>2</v>
      </c>
      <c r="K1115" s="28">
        <v>5</v>
      </c>
      <c r="L1115" s="16">
        <f t="shared" si="38"/>
        <v>26</v>
      </c>
    </row>
    <row r="1116" spans="1:12" x14ac:dyDescent="0.25">
      <c r="A1116">
        <v>1501</v>
      </c>
      <c r="B1116" t="str">
        <f t="shared" si="39"/>
        <v>Missouri,Knox County</v>
      </c>
      <c r="C1116" s="16" t="s">
        <v>39</v>
      </c>
      <c r="D1116" s="12" t="s">
        <v>613</v>
      </c>
      <c r="E1116" s="17" t="s">
        <v>3111</v>
      </c>
      <c r="F1116" s="34">
        <v>4</v>
      </c>
      <c r="G1116" s="19">
        <v>4</v>
      </c>
      <c r="H1116" s="24">
        <v>5</v>
      </c>
      <c r="I1116" s="17">
        <v>1</v>
      </c>
      <c r="J1116" s="30">
        <v>2</v>
      </c>
      <c r="K1116" s="28">
        <v>5</v>
      </c>
      <c r="L1116" s="16">
        <f t="shared" si="38"/>
        <v>21</v>
      </c>
    </row>
    <row r="1117" spans="1:12" x14ac:dyDescent="0.25">
      <c r="A1117">
        <v>1502</v>
      </c>
      <c r="B1117" t="str">
        <f t="shared" si="39"/>
        <v>Missouri,Laclede County</v>
      </c>
      <c r="C1117" s="16" t="s">
        <v>39</v>
      </c>
      <c r="D1117" s="12" t="s">
        <v>1126</v>
      </c>
      <c r="E1117" s="17" t="s">
        <v>2569</v>
      </c>
      <c r="F1117" s="34">
        <v>4</v>
      </c>
      <c r="G1117" s="37">
        <v>5</v>
      </c>
      <c r="H1117" s="20">
        <v>8</v>
      </c>
      <c r="I1117" s="17">
        <v>1</v>
      </c>
      <c r="J1117" s="30">
        <v>2</v>
      </c>
      <c r="K1117" s="28">
        <v>5</v>
      </c>
      <c r="L1117" s="16">
        <f t="shared" si="38"/>
        <v>25</v>
      </c>
    </row>
    <row r="1118" spans="1:12" x14ac:dyDescent="0.25">
      <c r="A1118">
        <v>1504</v>
      </c>
      <c r="B1118" t="str">
        <f t="shared" si="39"/>
        <v>Missouri,Lawrence County</v>
      </c>
      <c r="C1118" s="16" t="s">
        <v>39</v>
      </c>
      <c r="D1118" s="12" t="s">
        <v>144</v>
      </c>
      <c r="E1118" s="17" t="s">
        <v>2692</v>
      </c>
      <c r="F1118" s="22">
        <v>6</v>
      </c>
      <c r="G1118" s="27">
        <v>2</v>
      </c>
      <c r="H1118" s="20">
        <v>8</v>
      </c>
      <c r="I1118" s="17">
        <v>1</v>
      </c>
      <c r="J1118" s="30">
        <v>2</v>
      </c>
      <c r="K1118" s="28">
        <v>5</v>
      </c>
      <c r="L1118" s="16">
        <f t="shared" si="38"/>
        <v>24</v>
      </c>
    </row>
    <row r="1119" spans="1:12" x14ac:dyDescent="0.25">
      <c r="A1119">
        <v>1505</v>
      </c>
      <c r="B1119" t="str">
        <f t="shared" si="39"/>
        <v>Missouri,Lewis County</v>
      </c>
      <c r="C1119" s="16" t="s">
        <v>39</v>
      </c>
      <c r="D1119" s="12" t="s">
        <v>577</v>
      </c>
      <c r="E1119" s="17" t="s">
        <v>3001</v>
      </c>
      <c r="F1119" s="34">
        <v>4</v>
      </c>
      <c r="G1119" s="37">
        <v>5</v>
      </c>
      <c r="H1119" s="24">
        <v>5</v>
      </c>
      <c r="I1119" s="17">
        <v>1</v>
      </c>
      <c r="J1119" s="30">
        <v>2</v>
      </c>
      <c r="K1119" s="28">
        <v>5</v>
      </c>
      <c r="L1119" s="16">
        <f t="shared" si="38"/>
        <v>22</v>
      </c>
    </row>
    <row r="1120" spans="1:12" x14ac:dyDescent="0.25">
      <c r="A1120">
        <v>1507</v>
      </c>
      <c r="B1120" t="str">
        <f t="shared" si="39"/>
        <v>Missouri,Linn County</v>
      </c>
      <c r="C1120" s="16" t="s">
        <v>39</v>
      </c>
      <c r="D1120" s="12" t="s">
        <v>704</v>
      </c>
      <c r="E1120" s="17" t="s">
        <v>3002</v>
      </c>
      <c r="F1120" s="34">
        <v>4</v>
      </c>
      <c r="G1120" s="37">
        <v>5</v>
      </c>
      <c r="H1120" s="24">
        <v>5</v>
      </c>
      <c r="I1120" s="17">
        <v>1</v>
      </c>
      <c r="J1120" s="30">
        <v>2</v>
      </c>
      <c r="K1120" s="28">
        <v>5</v>
      </c>
      <c r="L1120" s="16">
        <f t="shared" si="38"/>
        <v>22</v>
      </c>
    </row>
    <row r="1121" spans="1:12" x14ac:dyDescent="0.25">
      <c r="A1121">
        <v>1508</v>
      </c>
      <c r="B1121" t="str">
        <f t="shared" si="39"/>
        <v>Missouri,Livingston County</v>
      </c>
      <c r="C1121" s="16" t="s">
        <v>39</v>
      </c>
      <c r="D1121" s="12" t="s">
        <v>615</v>
      </c>
      <c r="E1121" s="17" t="s">
        <v>2901</v>
      </c>
      <c r="F1121" s="22">
        <v>6</v>
      </c>
      <c r="G1121" s="19">
        <v>4</v>
      </c>
      <c r="H1121" s="33">
        <v>6</v>
      </c>
      <c r="I1121" s="17">
        <v>1</v>
      </c>
      <c r="J1121" s="30">
        <v>2</v>
      </c>
      <c r="K1121" s="28">
        <v>5</v>
      </c>
      <c r="L1121" s="16">
        <f t="shared" si="38"/>
        <v>24</v>
      </c>
    </row>
    <row r="1122" spans="1:12" x14ac:dyDescent="0.25">
      <c r="A1122">
        <v>1509</v>
      </c>
      <c r="B1122" t="str">
        <f t="shared" si="39"/>
        <v>Missouri,McDonald County</v>
      </c>
      <c r="C1122" s="16" t="s">
        <v>39</v>
      </c>
      <c r="D1122" s="12" t="s">
        <v>1127</v>
      </c>
      <c r="E1122" s="17" t="s">
        <v>2809</v>
      </c>
      <c r="F1122" s="34">
        <v>4</v>
      </c>
      <c r="G1122" s="27">
        <v>2</v>
      </c>
      <c r="H1122" s="20">
        <v>8</v>
      </c>
      <c r="I1122" s="17">
        <v>1</v>
      </c>
      <c r="J1122" s="30">
        <v>2</v>
      </c>
      <c r="K1122" s="28">
        <v>5</v>
      </c>
      <c r="L1122" s="16">
        <f t="shared" si="38"/>
        <v>22</v>
      </c>
    </row>
    <row r="1123" spans="1:12" x14ac:dyDescent="0.25">
      <c r="A1123">
        <v>1510</v>
      </c>
      <c r="B1123" t="str">
        <f t="shared" si="39"/>
        <v>Missouri,Macon County</v>
      </c>
      <c r="C1123" s="16" t="s">
        <v>39</v>
      </c>
      <c r="D1123" s="12" t="s">
        <v>148</v>
      </c>
      <c r="E1123" s="17" t="s">
        <v>3112</v>
      </c>
      <c r="F1123" s="34">
        <v>4</v>
      </c>
      <c r="G1123" s="19">
        <v>4</v>
      </c>
      <c r="H1123" s="24">
        <v>5</v>
      </c>
      <c r="I1123" s="17">
        <v>1</v>
      </c>
      <c r="J1123" s="30">
        <v>2</v>
      </c>
      <c r="K1123" s="28">
        <v>5</v>
      </c>
      <c r="L1123" s="16">
        <f t="shared" si="38"/>
        <v>21</v>
      </c>
    </row>
    <row r="1124" spans="1:12" x14ac:dyDescent="0.25">
      <c r="A1124">
        <v>1511</v>
      </c>
      <c r="B1124" t="str">
        <f t="shared" si="39"/>
        <v>Missouri,Madison County</v>
      </c>
      <c r="C1124" s="16" t="s">
        <v>39</v>
      </c>
      <c r="D1124" s="12" t="s">
        <v>149</v>
      </c>
      <c r="E1124" s="17" t="s">
        <v>2810</v>
      </c>
      <c r="F1124" s="22">
        <v>6</v>
      </c>
      <c r="G1124" s="23">
        <v>6</v>
      </c>
      <c r="H1124" s="24">
        <v>5</v>
      </c>
      <c r="I1124" s="17">
        <v>1</v>
      </c>
      <c r="J1124" s="30">
        <v>2</v>
      </c>
      <c r="K1124" s="28">
        <v>5</v>
      </c>
      <c r="L1124" s="16">
        <f t="shared" si="38"/>
        <v>25</v>
      </c>
    </row>
    <row r="1125" spans="1:12" x14ac:dyDescent="0.25">
      <c r="A1125">
        <v>1513</v>
      </c>
      <c r="B1125" t="str">
        <f t="shared" si="39"/>
        <v>Missouri,Marion County</v>
      </c>
      <c r="C1125" s="16" t="s">
        <v>39</v>
      </c>
      <c r="D1125" s="12" t="s">
        <v>151</v>
      </c>
      <c r="E1125" s="17" t="s">
        <v>2902</v>
      </c>
      <c r="F1125" s="34">
        <v>4</v>
      </c>
      <c r="G1125" s="37">
        <v>5</v>
      </c>
      <c r="H1125" s="33">
        <v>6</v>
      </c>
      <c r="I1125" s="17">
        <v>1</v>
      </c>
      <c r="J1125" s="30">
        <v>2</v>
      </c>
      <c r="K1125" s="28">
        <v>5</v>
      </c>
      <c r="L1125" s="16">
        <f t="shared" si="38"/>
        <v>23</v>
      </c>
    </row>
    <row r="1126" spans="1:12" x14ac:dyDescent="0.25">
      <c r="A1126">
        <v>1514</v>
      </c>
      <c r="B1126" t="str">
        <f t="shared" si="39"/>
        <v>Missouri,Mercer County</v>
      </c>
      <c r="C1126" s="16" t="s">
        <v>39</v>
      </c>
      <c r="D1126" s="12" t="s">
        <v>623</v>
      </c>
      <c r="E1126" s="17" t="s">
        <v>3252</v>
      </c>
      <c r="F1126" s="34">
        <v>4</v>
      </c>
      <c r="G1126" s="19">
        <v>4</v>
      </c>
      <c r="H1126" s="36">
        <v>4</v>
      </c>
      <c r="I1126" s="17">
        <v>1</v>
      </c>
      <c r="J1126" s="30">
        <v>2</v>
      </c>
      <c r="K1126" s="28">
        <v>5</v>
      </c>
      <c r="L1126" s="16">
        <f t="shared" si="38"/>
        <v>20</v>
      </c>
    </row>
    <row r="1127" spans="1:12" x14ac:dyDescent="0.25">
      <c r="A1127">
        <v>1515</v>
      </c>
      <c r="B1127" t="str">
        <f t="shared" si="39"/>
        <v>Missouri,Miller County</v>
      </c>
      <c r="C1127" s="16" t="s">
        <v>39</v>
      </c>
      <c r="D1127" s="12" t="s">
        <v>247</v>
      </c>
      <c r="E1127" s="17" t="s">
        <v>2570</v>
      </c>
      <c r="F1127" s="22">
        <v>6</v>
      </c>
      <c r="G1127" s="23">
        <v>6</v>
      </c>
      <c r="H1127" s="29">
        <v>7</v>
      </c>
      <c r="I1127" s="17">
        <v>1</v>
      </c>
      <c r="J1127" s="30">
        <v>2</v>
      </c>
      <c r="K1127" s="28">
        <v>5</v>
      </c>
      <c r="L1127" s="16">
        <f t="shared" si="38"/>
        <v>27</v>
      </c>
    </row>
    <row r="1128" spans="1:12" x14ac:dyDescent="0.25">
      <c r="A1128">
        <v>1516</v>
      </c>
      <c r="B1128" t="str">
        <f t="shared" si="39"/>
        <v>Missouri,Mississippi County</v>
      </c>
      <c r="C1128" s="16" t="s">
        <v>39</v>
      </c>
      <c r="D1128" s="12" t="s">
        <v>248</v>
      </c>
      <c r="E1128" s="17" t="s">
        <v>2571</v>
      </c>
      <c r="F1128" s="22">
        <v>6</v>
      </c>
      <c r="G1128" s="23">
        <v>6</v>
      </c>
      <c r="H1128" s="35">
        <v>8</v>
      </c>
      <c r="I1128" s="17">
        <v>1</v>
      </c>
      <c r="J1128" s="17">
        <v>1</v>
      </c>
      <c r="K1128" s="28">
        <v>5</v>
      </c>
      <c r="L1128" s="16">
        <f t="shared" si="38"/>
        <v>27</v>
      </c>
    </row>
    <row r="1129" spans="1:12" x14ac:dyDescent="0.25">
      <c r="A1129">
        <v>1517</v>
      </c>
      <c r="B1129" t="str">
        <f t="shared" si="39"/>
        <v>Missouri,Moniteau County</v>
      </c>
      <c r="C1129" s="16" t="s">
        <v>39</v>
      </c>
      <c r="D1129" s="12" t="s">
        <v>1129</v>
      </c>
      <c r="E1129" s="17" t="s">
        <v>2811</v>
      </c>
      <c r="F1129" s="34">
        <v>4</v>
      </c>
      <c r="G1129" s="23">
        <v>6</v>
      </c>
      <c r="H1129" s="29">
        <v>7</v>
      </c>
      <c r="I1129" s="17">
        <v>1</v>
      </c>
      <c r="J1129" s="17">
        <v>1</v>
      </c>
      <c r="K1129" s="28">
        <v>5</v>
      </c>
      <c r="L1129" s="16">
        <f t="shared" si="38"/>
        <v>24</v>
      </c>
    </row>
    <row r="1130" spans="1:12" x14ac:dyDescent="0.25">
      <c r="A1130">
        <v>1518</v>
      </c>
      <c r="B1130" t="str">
        <f t="shared" si="39"/>
        <v>Missouri,Monroe County</v>
      </c>
      <c r="C1130" s="16" t="s">
        <v>39</v>
      </c>
      <c r="D1130" s="12" t="s">
        <v>154</v>
      </c>
      <c r="E1130" s="17" t="s">
        <v>2903</v>
      </c>
      <c r="F1130" s="34">
        <v>4</v>
      </c>
      <c r="G1130" s="37">
        <v>5</v>
      </c>
      <c r="H1130" s="33">
        <v>6</v>
      </c>
      <c r="I1130" s="17">
        <v>1</v>
      </c>
      <c r="J1130" s="30">
        <v>2</v>
      </c>
      <c r="K1130" s="28">
        <v>5</v>
      </c>
      <c r="L1130" s="16">
        <f t="shared" si="38"/>
        <v>23</v>
      </c>
    </row>
    <row r="1131" spans="1:12" x14ac:dyDescent="0.25">
      <c r="A1131">
        <v>1519</v>
      </c>
      <c r="B1131" t="str">
        <f t="shared" si="39"/>
        <v>Missouri,Montgomery County</v>
      </c>
      <c r="C1131" s="16" t="s">
        <v>39</v>
      </c>
      <c r="D1131" s="12" t="s">
        <v>155</v>
      </c>
      <c r="E1131" s="17" t="s">
        <v>3003</v>
      </c>
      <c r="F1131" s="34">
        <v>4</v>
      </c>
      <c r="G1131" s="37">
        <v>5</v>
      </c>
      <c r="H1131" s="33">
        <v>6</v>
      </c>
      <c r="I1131" s="17">
        <v>1</v>
      </c>
      <c r="J1131" s="17">
        <v>1</v>
      </c>
      <c r="K1131" s="28">
        <v>5</v>
      </c>
      <c r="L1131" s="16">
        <f t="shared" si="38"/>
        <v>22</v>
      </c>
    </row>
    <row r="1132" spans="1:12" x14ac:dyDescent="0.25">
      <c r="A1132">
        <v>1521</v>
      </c>
      <c r="B1132" t="str">
        <f t="shared" si="39"/>
        <v>Missouri,New Madrid County</v>
      </c>
      <c r="C1132" s="16" t="s">
        <v>39</v>
      </c>
      <c r="D1132" s="12" t="s">
        <v>1130</v>
      </c>
      <c r="E1132" s="17" t="s">
        <v>2454</v>
      </c>
      <c r="F1132" s="22">
        <v>6</v>
      </c>
      <c r="G1132" s="39">
        <v>7</v>
      </c>
      <c r="H1132" s="35">
        <v>8</v>
      </c>
      <c r="I1132" s="17">
        <v>1</v>
      </c>
      <c r="J1132" s="17">
        <v>1</v>
      </c>
      <c r="K1132" s="28">
        <v>5</v>
      </c>
      <c r="L1132" s="16">
        <f t="shared" si="38"/>
        <v>28</v>
      </c>
    </row>
    <row r="1133" spans="1:12" x14ac:dyDescent="0.25">
      <c r="A1133">
        <v>1522</v>
      </c>
      <c r="B1133" t="str">
        <f t="shared" si="39"/>
        <v>Missouri,Newton County</v>
      </c>
      <c r="C1133" s="16" t="s">
        <v>39</v>
      </c>
      <c r="D1133" s="12" t="s">
        <v>250</v>
      </c>
      <c r="E1133" s="17" t="s">
        <v>2812</v>
      </c>
      <c r="F1133" s="34">
        <v>4</v>
      </c>
      <c r="G1133" s="27">
        <v>2</v>
      </c>
      <c r="H1133" s="20">
        <v>8</v>
      </c>
      <c r="I1133" s="17">
        <v>1</v>
      </c>
      <c r="J1133" s="30">
        <v>2</v>
      </c>
      <c r="K1133" s="28">
        <v>5</v>
      </c>
      <c r="L1133" s="16">
        <f t="shared" si="38"/>
        <v>22</v>
      </c>
    </row>
    <row r="1134" spans="1:12" x14ac:dyDescent="0.25">
      <c r="A1134">
        <v>1523</v>
      </c>
      <c r="B1134" t="str">
        <f t="shared" si="39"/>
        <v>Missouri,Nodaway County</v>
      </c>
      <c r="C1134" s="16" t="s">
        <v>39</v>
      </c>
      <c r="D1134" s="12" t="s">
        <v>1131</v>
      </c>
      <c r="E1134" s="17" t="s">
        <v>3004</v>
      </c>
      <c r="F1134" s="34">
        <v>4</v>
      </c>
      <c r="G1134" s="37">
        <v>5</v>
      </c>
      <c r="H1134" s="33">
        <v>6</v>
      </c>
      <c r="I1134" s="17">
        <v>1</v>
      </c>
      <c r="J1134" s="17">
        <v>1</v>
      </c>
      <c r="K1134" s="28">
        <v>5</v>
      </c>
      <c r="L1134" s="16">
        <f t="shared" si="38"/>
        <v>22</v>
      </c>
    </row>
    <row r="1135" spans="1:12" x14ac:dyDescent="0.25">
      <c r="A1135">
        <v>1524</v>
      </c>
      <c r="B1135" t="str">
        <f t="shared" si="39"/>
        <v>Missouri,Oregon County</v>
      </c>
      <c r="C1135" s="16" t="s">
        <v>39</v>
      </c>
      <c r="D1135" s="12" t="s">
        <v>1132</v>
      </c>
      <c r="E1135" s="17" t="s">
        <v>3642</v>
      </c>
      <c r="F1135" s="22">
        <v>6</v>
      </c>
      <c r="G1135" s="19">
        <v>4</v>
      </c>
      <c r="H1135" s="17">
        <v>1</v>
      </c>
      <c r="I1135" s="17">
        <v>1</v>
      </c>
      <c r="J1135" s="30">
        <v>2</v>
      </c>
      <c r="K1135" s="28">
        <v>5</v>
      </c>
      <c r="L1135" s="16">
        <f t="shared" si="38"/>
        <v>19</v>
      </c>
    </row>
    <row r="1136" spans="1:12" x14ac:dyDescent="0.25">
      <c r="A1136">
        <v>1525</v>
      </c>
      <c r="B1136" t="str">
        <f t="shared" si="39"/>
        <v>Missouri,Osage County</v>
      </c>
      <c r="C1136" s="16" t="s">
        <v>39</v>
      </c>
      <c r="D1136" s="12" t="s">
        <v>767</v>
      </c>
      <c r="E1136" s="17" t="s">
        <v>2455</v>
      </c>
      <c r="F1136" s="22">
        <v>6</v>
      </c>
      <c r="G1136" s="39">
        <v>7</v>
      </c>
      <c r="H1136" s="35">
        <v>8</v>
      </c>
      <c r="I1136" s="17">
        <v>1</v>
      </c>
      <c r="J1136" s="17">
        <v>1</v>
      </c>
      <c r="K1136" s="28">
        <v>5</v>
      </c>
      <c r="L1136" s="16">
        <f t="shared" si="38"/>
        <v>28</v>
      </c>
    </row>
    <row r="1137" spans="1:12" x14ac:dyDescent="0.25">
      <c r="A1137">
        <v>1527</v>
      </c>
      <c r="B1137" t="str">
        <f t="shared" si="39"/>
        <v>Missouri,Pemiscot County</v>
      </c>
      <c r="C1137" s="16" t="s">
        <v>39</v>
      </c>
      <c r="D1137" s="12" t="s">
        <v>1134</v>
      </c>
      <c r="E1137" s="17" t="s">
        <v>2456</v>
      </c>
      <c r="F1137" s="22">
        <v>6</v>
      </c>
      <c r="G1137" s="39">
        <v>7</v>
      </c>
      <c r="H1137" s="35">
        <v>8</v>
      </c>
      <c r="I1137" s="17">
        <v>1</v>
      </c>
      <c r="J1137" s="17">
        <v>1</v>
      </c>
      <c r="K1137" s="28">
        <v>5</v>
      </c>
      <c r="L1137" s="16">
        <f t="shared" si="38"/>
        <v>28</v>
      </c>
    </row>
    <row r="1138" spans="1:12" x14ac:dyDescent="0.25">
      <c r="A1138">
        <v>1528</v>
      </c>
      <c r="B1138" t="str">
        <f t="shared" si="39"/>
        <v>Missouri,Perry County</v>
      </c>
      <c r="C1138" s="16" t="s">
        <v>39</v>
      </c>
      <c r="D1138" s="12" t="s">
        <v>157</v>
      </c>
      <c r="E1138" s="17" t="s">
        <v>2572</v>
      </c>
      <c r="F1138" s="22">
        <v>6</v>
      </c>
      <c r="G1138" s="23">
        <v>6</v>
      </c>
      <c r="H1138" s="35">
        <v>8</v>
      </c>
      <c r="I1138" s="17">
        <v>1</v>
      </c>
      <c r="J1138" s="17">
        <v>1</v>
      </c>
      <c r="K1138" s="28">
        <v>5</v>
      </c>
      <c r="L1138" s="16">
        <f t="shared" si="38"/>
        <v>27</v>
      </c>
    </row>
    <row r="1139" spans="1:12" x14ac:dyDescent="0.25">
      <c r="A1139">
        <v>1529</v>
      </c>
      <c r="B1139" t="str">
        <f t="shared" si="39"/>
        <v>Missouri,Pettis County</v>
      </c>
      <c r="C1139" s="16" t="s">
        <v>39</v>
      </c>
      <c r="D1139" s="12" t="s">
        <v>1135</v>
      </c>
      <c r="E1139" s="17" t="s">
        <v>2813</v>
      </c>
      <c r="F1139" s="34">
        <v>4</v>
      </c>
      <c r="G1139" s="37">
        <v>5</v>
      </c>
      <c r="H1139" s="29">
        <v>7</v>
      </c>
      <c r="I1139" s="17">
        <v>1</v>
      </c>
      <c r="J1139" s="30">
        <v>2</v>
      </c>
      <c r="K1139" s="28">
        <v>5</v>
      </c>
      <c r="L1139" s="16">
        <f t="shared" si="38"/>
        <v>24</v>
      </c>
    </row>
    <row r="1140" spans="1:12" x14ac:dyDescent="0.25">
      <c r="A1140">
        <v>1530</v>
      </c>
      <c r="B1140" t="str">
        <f t="shared" si="39"/>
        <v>Missouri,Phelps County</v>
      </c>
      <c r="C1140" s="16" t="s">
        <v>39</v>
      </c>
      <c r="D1140" s="12" t="s">
        <v>1136</v>
      </c>
      <c r="E1140" s="17" t="s">
        <v>2379</v>
      </c>
      <c r="F1140" s="22">
        <v>6</v>
      </c>
      <c r="G1140" s="39">
        <v>7</v>
      </c>
      <c r="H1140" s="35">
        <v>8</v>
      </c>
      <c r="I1140" s="17">
        <v>1</v>
      </c>
      <c r="J1140" s="30">
        <v>2</v>
      </c>
      <c r="K1140" s="28">
        <v>5</v>
      </c>
      <c r="L1140" s="16">
        <f t="shared" si="38"/>
        <v>29</v>
      </c>
    </row>
    <row r="1141" spans="1:12" x14ac:dyDescent="0.25">
      <c r="A1141">
        <v>1531</v>
      </c>
      <c r="B1141" t="str">
        <f t="shared" si="39"/>
        <v>Missouri,Pike County</v>
      </c>
      <c r="C1141" s="16" t="s">
        <v>39</v>
      </c>
      <c r="D1141" s="12" t="s">
        <v>159</v>
      </c>
      <c r="E1141" s="17" t="s">
        <v>3005</v>
      </c>
      <c r="F1141" s="22">
        <v>6</v>
      </c>
      <c r="G1141" s="19">
        <v>4</v>
      </c>
      <c r="H1141" s="33">
        <v>6</v>
      </c>
      <c r="I1141" s="17">
        <v>1</v>
      </c>
      <c r="J1141" s="17">
        <v>1</v>
      </c>
      <c r="K1141" s="28">
        <v>5</v>
      </c>
      <c r="L1141" s="16">
        <f t="shared" si="38"/>
        <v>23</v>
      </c>
    </row>
    <row r="1142" spans="1:12" x14ac:dyDescent="0.25">
      <c r="A1142">
        <v>1532</v>
      </c>
      <c r="B1142" t="str">
        <f t="shared" si="39"/>
        <v>Missouri,Platte County</v>
      </c>
      <c r="C1142" s="16" t="s">
        <v>39</v>
      </c>
      <c r="D1142" s="12" t="s">
        <v>1137</v>
      </c>
      <c r="E1142" s="17" t="s">
        <v>2693</v>
      </c>
      <c r="F1142" s="22">
        <v>6</v>
      </c>
      <c r="G1142" s="19">
        <v>4</v>
      </c>
      <c r="H1142" s="35">
        <v>8</v>
      </c>
      <c r="I1142" s="17">
        <v>1</v>
      </c>
      <c r="J1142" s="30">
        <v>2</v>
      </c>
      <c r="K1142" s="28">
        <v>5</v>
      </c>
      <c r="L1142" s="16">
        <f t="shared" si="38"/>
        <v>26</v>
      </c>
    </row>
    <row r="1143" spans="1:12" x14ac:dyDescent="0.25">
      <c r="A1143">
        <v>1533</v>
      </c>
      <c r="B1143" t="str">
        <f t="shared" si="39"/>
        <v>Missouri,Polk County</v>
      </c>
      <c r="C1143" s="16" t="s">
        <v>39</v>
      </c>
      <c r="D1143" s="12" t="s">
        <v>254</v>
      </c>
      <c r="E1143" s="17" t="s">
        <v>2694</v>
      </c>
      <c r="F1143" s="22">
        <v>6</v>
      </c>
      <c r="G1143" s="27">
        <v>2</v>
      </c>
      <c r="H1143" s="20">
        <v>8</v>
      </c>
      <c r="I1143" s="17">
        <v>1</v>
      </c>
      <c r="J1143" s="30">
        <v>2</v>
      </c>
      <c r="K1143" s="28">
        <v>5</v>
      </c>
      <c r="L1143" s="16">
        <f t="shared" si="38"/>
        <v>24</v>
      </c>
    </row>
    <row r="1144" spans="1:12" x14ac:dyDescent="0.25">
      <c r="A1144">
        <v>1534</v>
      </c>
      <c r="B1144" t="str">
        <f t="shared" si="39"/>
        <v>Missouri,Pulaski County</v>
      </c>
      <c r="C1144" s="16" t="s">
        <v>39</v>
      </c>
      <c r="D1144" s="12" t="s">
        <v>257</v>
      </c>
      <c r="E1144" s="17" t="s">
        <v>2695</v>
      </c>
      <c r="F1144" s="34">
        <v>4</v>
      </c>
      <c r="G1144" s="37">
        <v>5</v>
      </c>
      <c r="H1144" s="35">
        <v>8</v>
      </c>
      <c r="I1144" s="17">
        <v>1</v>
      </c>
      <c r="J1144" s="30">
        <v>2</v>
      </c>
      <c r="K1144" s="28">
        <v>5</v>
      </c>
      <c r="L1144" s="16">
        <f t="shared" si="38"/>
        <v>25</v>
      </c>
    </row>
    <row r="1145" spans="1:12" x14ac:dyDescent="0.25">
      <c r="A1145">
        <v>1535</v>
      </c>
      <c r="B1145" t="str">
        <f t="shared" si="39"/>
        <v>Missouri,Putnam County</v>
      </c>
      <c r="C1145" s="16" t="s">
        <v>39</v>
      </c>
      <c r="D1145" s="12" t="s">
        <v>431</v>
      </c>
      <c r="E1145" s="17" t="s">
        <v>3253</v>
      </c>
      <c r="F1145" s="34">
        <v>4</v>
      </c>
      <c r="G1145" s="19">
        <v>4</v>
      </c>
      <c r="H1145" s="36">
        <v>4</v>
      </c>
      <c r="I1145" s="17">
        <v>1</v>
      </c>
      <c r="J1145" s="30">
        <v>2</v>
      </c>
      <c r="K1145" s="28">
        <v>5</v>
      </c>
      <c r="L1145" s="16">
        <f t="shared" si="38"/>
        <v>20</v>
      </c>
    </row>
    <row r="1146" spans="1:12" x14ac:dyDescent="0.25">
      <c r="A1146">
        <v>1536</v>
      </c>
      <c r="B1146" t="str">
        <f t="shared" si="39"/>
        <v>Missouri,Ralls County</v>
      </c>
      <c r="C1146" s="16" t="s">
        <v>39</v>
      </c>
      <c r="D1146" s="12" t="s">
        <v>1138</v>
      </c>
      <c r="E1146" s="17" t="s">
        <v>2904</v>
      </c>
      <c r="F1146" s="34">
        <v>4</v>
      </c>
      <c r="G1146" s="37">
        <v>5</v>
      </c>
      <c r="H1146" s="33">
        <v>6</v>
      </c>
      <c r="I1146" s="17">
        <v>1</v>
      </c>
      <c r="J1146" s="30">
        <v>2</v>
      </c>
      <c r="K1146" s="28">
        <v>5</v>
      </c>
      <c r="L1146" s="16">
        <f t="shared" si="38"/>
        <v>23</v>
      </c>
    </row>
    <row r="1147" spans="1:12" x14ac:dyDescent="0.25">
      <c r="A1147">
        <v>1537</v>
      </c>
      <c r="B1147" t="str">
        <f t="shared" si="39"/>
        <v>Missouri,Randolph County</v>
      </c>
      <c r="C1147" s="16" t="s">
        <v>39</v>
      </c>
      <c r="D1147" s="12" t="s">
        <v>160</v>
      </c>
      <c r="E1147" s="17" t="s">
        <v>2905</v>
      </c>
      <c r="F1147" s="34">
        <v>4</v>
      </c>
      <c r="G1147" s="37">
        <v>5</v>
      </c>
      <c r="H1147" s="33">
        <v>6</v>
      </c>
      <c r="I1147" s="17">
        <v>1</v>
      </c>
      <c r="J1147" s="30">
        <v>2</v>
      </c>
      <c r="K1147" s="28">
        <v>5</v>
      </c>
      <c r="L1147" s="16">
        <f t="shared" si="38"/>
        <v>23</v>
      </c>
    </row>
    <row r="1148" spans="1:12" x14ac:dyDescent="0.25">
      <c r="A1148">
        <v>1539</v>
      </c>
      <c r="B1148" t="str">
        <f t="shared" si="39"/>
        <v>Missouri,Reynolds County</v>
      </c>
      <c r="C1148" s="16" t="s">
        <v>39</v>
      </c>
      <c r="D1148" s="12" t="s">
        <v>1140</v>
      </c>
      <c r="E1148" s="17" t="s">
        <v>2696</v>
      </c>
      <c r="F1148" s="22">
        <v>6</v>
      </c>
      <c r="G1148" s="39">
        <v>7</v>
      </c>
      <c r="H1148" s="24">
        <v>5</v>
      </c>
      <c r="I1148" s="17">
        <v>1</v>
      </c>
      <c r="J1148" s="30">
        <v>2</v>
      </c>
      <c r="K1148" s="28">
        <v>5</v>
      </c>
      <c r="L1148" s="16">
        <f t="shared" si="38"/>
        <v>26</v>
      </c>
    </row>
    <row r="1149" spans="1:12" x14ac:dyDescent="0.25">
      <c r="A1149">
        <v>1541</v>
      </c>
      <c r="B1149" t="str">
        <f t="shared" si="39"/>
        <v>Missouri,St Charles County</v>
      </c>
      <c r="C1149" s="16" t="s">
        <v>39</v>
      </c>
      <c r="D1149" s="12" t="s">
        <v>1141</v>
      </c>
      <c r="E1149" s="17" t="s">
        <v>3006</v>
      </c>
      <c r="F1149" s="34">
        <v>4</v>
      </c>
      <c r="G1149" s="19">
        <v>4</v>
      </c>
      <c r="H1149" s="29">
        <v>7</v>
      </c>
      <c r="I1149" s="17">
        <v>1</v>
      </c>
      <c r="J1149" s="17">
        <v>1</v>
      </c>
      <c r="K1149" s="28">
        <v>5</v>
      </c>
      <c r="L1149" s="16">
        <f t="shared" si="38"/>
        <v>22</v>
      </c>
    </row>
    <row r="1150" spans="1:12" x14ac:dyDescent="0.25">
      <c r="A1150">
        <v>1543</v>
      </c>
      <c r="B1150" t="str">
        <f t="shared" si="39"/>
        <v>Missouri,Ste Genevieve County</v>
      </c>
      <c r="C1150" s="16" t="s">
        <v>39</v>
      </c>
      <c r="D1150" s="12" t="s">
        <v>1142</v>
      </c>
      <c r="E1150" s="17" t="s">
        <v>2573</v>
      </c>
      <c r="F1150" s="22">
        <v>6</v>
      </c>
      <c r="G1150" s="23">
        <v>6</v>
      </c>
      <c r="H1150" s="35">
        <v>8</v>
      </c>
      <c r="I1150" s="17">
        <v>1</v>
      </c>
      <c r="J1150" s="17">
        <v>1</v>
      </c>
      <c r="K1150" s="28">
        <v>5</v>
      </c>
      <c r="L1150" s="16">
        <f t="shared" si="38"/>
        <v>27</v>
      </c>
    </row>
    <row r="1151" spans="1:12" x14ac:dyDescent="0.25">
      <c r="A1151">
        <v>1544</v>
      </c>
      <c r="B1151" t="str">
        <f t="shared" si="39"/>
        <v>Missouri,St Francois County</v>
      </c>
      <c r="C1151" s="16" t="s">
        <v>39</v>
      </c>
      <c r="D1151" s="12" t="s">
        <v>1143</v>
      </c>
      <c r="E1151" s="17" t="s">
        <v>2697</v>
      </c>
      <c r="F1151" s="22">
        <v>6</v>
      </c>
      <c r="G1151" s="37">
        <v>5</v>
      </c>
      <c r="H1151" s="29">
        <v>7</v>
      </c>
      <c r="I1151" s="17">
        <v>1</v>
      </c>
      <c r="J1151" s="30">
        <v>2</v>
      </c>
      <c r="K1151" s="28">
        <v>5</v>
      </c>
      <c r="L1151" s="16">
        <f t="shared" si="38"/>
        <v>26</v>
      </c>
    </row>
    <row r="1152" spans="1:12" x14ac:dyDescent="0.25">
      <c r="A1152">
        <v>1545</v>
      </c>
      <c r="B1152" t="str">
        <f t="shared" si="39"/>
        <v>Missouri,St Louis County</v>
      </c>
      <c r="C1152" s="16" t="s">
        <v>39</v>
      </c>
      <c r="D1152" s="12" t="s">
        <v>1060</v>
      </c>
      <c r="E1152" s="17" t="s">
        <v>2814</v>
      </c>
      <c r="F1152" s="22">
        <v>6</v>
      </c>
      <c r="G1152" s="37">
        <v>5</v>
      </c>
      <c r="H1152" s="29">
        <v>7</v>
      </c>
      <c r="I1152" s="17">
        <v>1</v>
      </c>
      <c r="J1152" s="17">
        <v>1</v>
      </c>
      <c r="K1152" s="28">
        <v>5</v>
      </c>
      <c r="L1152" s="16">
        <f t="shared" si="38"/>
        <v>25</v>
      </c>
    </row>
    <row r="1153" spans="1:12" x14ac:dyDescent="0.25">
      <c r="A1153">
        <v>1546</v>
      </c>
      <c r="B1153" t="str">
        <f t="shared" si="39"/>
        <v>Missouri,Saline County</v>
      </c>
      <c r="C1153" s="16" t="s">
        <v>39</v>
      </c>
      <c r="D1153" s="12" t="s">
        <v>259</v>
      </c>
      <c r="E1153" s="17" t="s">
        <v>2698</v>
      </c>
      <c r="F1153" s="22">
        <v>6</v>
      </c>
      <c r="G1153" s="37">
        <v>5</v>
      </c>
      <c r="H1153" s="29">
        <v>7</v>
      </c>
      <c r="I1153" s="17">
        <v>1</v>
      </c>
      <c r="J1153" s="30">
        <v>2</v>
      </c>
      <c r="K1153" s="28">
        <v>5</v>
      </c>
      <c r="L1153" s="16">
        <f t="shared" si="38"/>
        <v>26</v>
      </c>
    </row>
    <row r="1154" spans="1:12" x14ac:dyDescent="0.25">
      <c r="A1154">
        <v>1547</v>
      </c>
      <c r="B1154" t="str">
        <f t="shared" si="39"/>
        <v>Missouri,Schuyler County</v>
      </c>
      <c r="C1154" s="16" t="s">
        <v>39</v>
      </c>
      <c r="D1154" s="12" t="s">
        <v>631</v>
      </c>
      <c r="E1154" s="17" t="s">
        <v>3254</v>
      </c>
      <c r="F1154" s="34">
        <v>4</v>
      </c>
      <c r="G1154" s="19">
        <v>4</v>
      </c>
      <c r="H1154" s="36">
        <v>4</v>
      </c>
      <c r="I1154" s="17">
        <v>1</v>
      </c>
      <c r="J1154" s="30">
        <v>2</v>
      </c>
      <c r="K1154" s="28">
        <v>5</v>
      </c>
      <c r="L1154" s="16">
        <f t="shared" ref="L1154:L1217" si="40">SUM(F1154:K1154)</f>
        <v>20</v>
      </c>
    </row>
    <row r="1155" spans="1:12" x14ac:dyDescent="0.25">
      <c r="A1155">
        <v>1548</v>
      </c>
      <c r="B1155" t="str">
        <f t="shared" ref="B1155:B1218" si="41">C1155&amp;","&amp;D1155</f>
        <v>Missouri,Scotland County</v>
      </c>
      <c r="C1155" s="16" t="s">
        <v>39</v>
      </c>
      <c r="D1155" s="12" t="s">
        <v>1144</v>
      </c>
      <c r="E1155" s="17" t="s">
        <v>3007</v>
      </c>
      <c r="F1155" s="22">
        <v>6</v>
      </c>
      <c r="G1155" s="19">
        <v>4</v>
      </c>
      <c r="H1155" s="24">
        <v>5</v>
      </c>
      <c r="I1155" s="17">
        <v>1</v>
      </c>
      <c r="J1155" s="30">
        <v>2</v>
      </c>
      <c r="K1155" s="28">
        <v>5</v>
      </c>
      <c r="L1155" s="16">
        <f t="shared" si="40"/>
        <v>23</v>
      </c>
    </row>
    <row r="1156" spans="1:12" x14ac:dyDescent="0.25">
      <c r="A1156">
        <v>1549</v>
      </c>
      <c r="B1156" t="str">
        <f t="shared" si="41"/>
        <v>Missouri,Scott County</v>
      </c>
      <c r="C1156" s="16" t="s">
        <v>39</v>
      </c>
      <c r="D1156" s="12" t="s">
        <v>260</v>
      </c>
      <c r="E1156" s="17" t="s">
        <v>2457</v>
      </c>
      <c r="F1156" s="22">
        <v>6</v>
      </c>
      <c r="G1156" s="39">
        <v>7</v>
      </c>
      <c r="H1156" s="35">
        <v>8</v>
      </c>
      <c r="I1156" s="17">
        <v>1</v>
      </c>
      <c r="J1156" s="17">
        <v>1</v>
      </c>
      <c r="K1156" s="28">
        <v>5</v>
      </c>
      <c r="L1156" s="16">
        <f t="shared" si="40"/>
        <v>28</v>
      </c>
    </row>
    <row r="1157" spans="1:12" x14ac:dyDescent="0.25">
      <c r="A1157">
        <v>1550</v>
      </c>
      <c r="B1157" t="str">
        <f t="shared" si="41"/>
        <v>Missouri,Shannon County</v>
      </c>
      <c r="C1157" s="16" t="s">
        <v>39</v>
      </c>
      <c r="D1157" s="12" t="s">
        <v>1145</v>
      </c>
      <c r="E1157" s="17" t="s">
        <v>3255</v>
      </c>
      <c r="F1157" s="22">
        <v>6</v>
      </c>
      <c r="G1157" s="39">
        <v>7</v>
      </c>
      <c r="H1157" s="17">
        <v>1</v>
      </c>
      <c r="I1157" s="17">
        <v>1</v>
      </c>
      <c r="J1157" s="30">
        <v>2</v>
      </c>
      <c r="K1157" s="28">
        <v>5</v>
      </c>
      <c r="L1157" s="16">
        <f t="shared" si="40"/>
        <v>22</v>
      </c>
    </row>
    <row r="1158" spans="1:12" x14ac:dyDescent="0.25">
      <c r="A1158">
        <v>1551</v>
      </c>
      <c r="B1158" t="str">
        <f t="shared" si="41"/>
        <v>Missouri,Shelby County</v>
      </c>
      <c r="C1158" s="16" t="s">
        <v>39</v>
      </c>
      <c r="D1158" s="12" t="s">
        <v>163</v>
      </c>
      <c r="E1158" s="17" t="s">
        <v>3113</v>
      </c>
      <c r="F1158" s="34">
        <v>4</v>
      </c>
      <c r="G1158" s="19">
        <v>4</v>
      </c>
      <c r="H1158" s="24">
        <v>5</v>
      </c>
      <c r="I1158" s="17">
        <v>1</v>
      </c>
      <c r="J1158" s="30">
        <v>2</v>
      </c>
      <c r="K1158" s="28">
        <v>5</v>
      </c>
      <c r="L1158" s="16">
        <f t="shared" si="40"/>
        <v>21</v>
      </c>
    </row>
    <row r="1159" spans="1:12" x14ac:dyDescent="0.25">
      <c r="A1159">
        <v>1552</v>
      </c>
      <c r="B1159" t="str">
        <f t="shared" si="41"/>
        <v>Missouri,Stoddard County</v>
      </c>
      <c r="C1159" s="16" t="s">
        <v>39</v>
      </c>
      <c r="D1159" s="12" t="s">
        <v>1146</v>
      </c>
      <c r="E1159" s="17" t="s">
        <v>2699</v>
      </c>
      <c r="F1159" s="22">
        <v>6</v>
      </c>
      <c r="G1159" s="37">
        <v>5</v>
      </c>
      <c r="H1159" s="35">
        <v>8</v>
      </c>
      <c r="I1159" s="17">
        <v>1</v>
      </c>
      <c r="J1159" s="17">
        <v>1</v>
      </c>
      <c r="K1159" s="28">
        <v>5</v>
      </c>
      <c r="L1159" s="16">
        <f t="shared" si="40"/>
        <v>26</v>
      </c>
    </row>
    <row r="1160" spans="1:12" x14ac:dyDescent="0.25">
      <c r="A1160">
        <v>1554</v>
      </c>
      <c r="B1160" t="str">
        <f t="shared" si="41"/>
        <v>Missouri,Sullivan County</v>
      </c>
      <c r="C1160" s="16" t="s">
        <v>39</v>
      </c>
      <c r="D1160" s="12" t="s">
        <v>673</v>
      </c>
      <c r="E1160" s="17" t="s">
        <v>3114</v>
      </c>
      <c r="F1160" s="34">
        <v>4</v>
      </c>
      <c r="G1160" s="19">
        <v>4</v>
      </c>
      <c r="H1160" s="24">
        <v>5</v>
      </c>
      <c r="I1160" s="17">
        <v>1</v>
      </c>
      <c r="J1160" s="30">
        <v>2</v>
      </c>
      <c r="K1160" s="28">
        <v>5</v>
      </c>
      <c r="L1160" s="16">
        <f t="shared" si="40"/>
        <v>21</v>
      </c>
    </row>
    <row r="1161" spans="1:12" x14ac:dyDescent="0.25">
      <c r="A1161">
        <v>1555</v>
      </c>
      <c r="B1161" t="str">
        <f t="shared" si="41"/>
        <v>Missouri,Taney County</v>
      </c>
      <c r="C1161" s="16" t="s">
        <v>39</v>
      </c>
      <c r="D1161" s="12" t="s">
        <v>1147</v>
      </c>
      <c r="E1161" s="17" t="s">
        <v>2700</v>
      </c>
      <c r="F1161" s="22">
        <v>6</v>
      </c>
      <c r="G1161" s="27">
        <v>2</v>
      </c>
      <c r="H1161" s="20">
        <v>8</v>
      </c>
      <c r="I1161" s="17">
        <v>1</v>
      </c>
      <c r="J1161" s="30">
        <v>2</v>
      </c>
      <c r="K1161" s="28">
        <v>5</v>
      </c>
      <c r="L1161" s="16">
        <f t="shared" si="40"/>
        <v>24</v>
      </c>
    </row>
    <row r="1162" spans="1:12" x14ac:dyDescent="0.25">
      <c r="A1162">
        <v>1556</v>
      </c>
      <c r="B1162" t="str">
        <f t="shared" si="41"/>
        <v>Missouri,Texas County</v>
      </c>
      <c r="C1162" s="16" t="s">
        <v>39</v>
      </c>
      <c r="D1162" s="12" t="s">
        <v>1148</v>
      </c>
      <c r="E1162" s="17" t="s">
        <v>2701</v>
      </c>
      <c r="F1162" s="34">
        <v>4</v>
      </c>
      <c r="G1162" s="37">
        <v>5</v>
      </c>
      <c r="H1162" s="35">
        <v>8</v>
      </c>
      <c r="I1162" s="17">
        <v>1</v>
      </c>
      <c r="J1162" s="30">
        <v>2</v>
      </c>
      <c r="K1162" s="28">
        <v>5</v>
      </c>
      <c r="L1162" s="16">
        <f t="shared" si="40"/>
        <v>25</v>
      </c>
    </row>
    <row r="1163" spans="1:12" x14ac:dyDescent="0.25">
      <c r="A1163">
        <v>1557</v>
      </c>
      <c r="B1163" t="str">
        <f t="shared" si="41"/>
        <v>Missouri,Vernon County</v>
      </c>
      <c r="C1163" s="16" t="s">
        <v>39</v>
      </c>
      <c r="D1163" s="12" t="s">
        <v>1149</v>
      </c>
      <c r="E1163" s="17" t="s">
        <v>2574</v>
      </c>
      <c r="F1163" s="22">
        <v>6</v>
      </c>
      <c r="G1163" s="19">
        <v>4</v>
      </c>
      <c r="H1163" s="20">
        <v>8</v>
      </c>
      <c r="I1163" s="17">
        <v>1</v>
      </c>
      <c r="J1163" s="30">
        <v>2</v>
      </c>
      <c r="K1163" s="28">
        <v>5</v>
      </c>
      <c r="L1163" s="16">
        <f t="shared" si="40"/>
        <v>26</v>
      </c>
    </row>
    <row r="1164" spans="1:12" x14ac:dyDescent="0.25">
      <c r="A1164">
        <v>1558</v>
      </c>
      <c r="B1164" t="str">
        <f t="shared" si="41"/>
        <v>Missouri,Warren County</v>
      </c>
      <c r="C1164" s="16" t="s">
        <v>39</v>
      </c>
      <c r="D1164" s="12" t="s">
        <v>542</v>
      </c>
      <c r="E1164" s="17" t="s">
        <v>2702</v>
      </c>
      <c r="F1164" s="22">
        <v>6</v>
      </c>
      <c r="G1164" s="23">
        <v>6</v>
      </c>
      <c r="H1164" s="29">
        <v>7</v>
      </c>
      <c r="I1164" s="17">
        <v>1</v>
      </c>
      <c r="J1164" s="17">
        <v>1</v>
      </c>
      <c r="K1164" s="28">
        <v>5</v>
      </c>
      <c r="L1164" s="16">
        <f t="shared" si="40"/>
        <v>26</v>
      </c>
    </row>
    <row r="1165" spans="1:12" x14ac:dyDescent="0.25">
      <c r="A1165">
        <v>1559</v>
      </c>
      <c r="B1165" t="str">
        <f t="shared" si="41"/>
        <v>Missouri,Washington County</v>
      </c>
      <c r="C1165" s="16" t="s">
        <v>39</v>
      </c>
      <c r="D1165" s="12" t="s">
        <v>169</v>
      </c>
      <c r="E1165" s="17" t="s">
        <v>2703</v>
      </c>
      <c r="F1165" s="22">
        <v>6</v>
      </c>
      <c r="G1165" s="39">
        <v>7</v>
      </c>
      <c r="H1165" s="24">
        <v>5</v>
      </c>
      <c r="I1165" s="17">
        <v>1</v>
      </c>
      <c r="J1165" s="30">
        <v>2</v>
      </c>
      <c r="K1165" s="28">
        <v>5</v>
      </c>
      <c r="L1165" s="16">
        <f t="shared" si="40"/>
        <v>26</v>
      </c>
    </row>
    <row r="1166" spans="1:12" x14ac:dyDescent="0.25">
      <c r="A1166">
        <v>1561</v>
      </c>
      <c r="B1166" t="str">
        <f t="shared" si="41"/>
        <v>Missouri,Webster County</v>
      </c>
      <c r="C1166" s="16" t="s">
        <v>39</v>
      </c>
      <c r="D1166" s="12" t="s">
        <v>544</v>
      </c>
      <c r="E1166" s="17" t="s">
        <v>2815</v>
      </c>
      <c r="F1166" s="34">
        <v>4</v>
      </c>
      <c r="G1166" s="27">
        <v>2</v>
      </c>
      <c r="H1166" s="20">
        <v>8</v>
      </c>
      <c r="I1166" s="17">
        <v>1</v>
      </c>
      <c r="J1166" s="30">
        <v>2</v>
      </c>
      <c r="K1166" s="28">
        <v>5</v>
      </c>
      <c r="L1166" s="16">
        <f t="shared" si="40"/>
        <v>22</v>
      </c>
    </row>
    <row r="1167" spans="1:12" x14ac:dyDescent="0.25">
      <c r="A1167">
        <v>1562</v>
      </c>
      <c r="B1167" t="str">
        <f t="shared" si="41"/>
        <v>Missouri,Worth County</v>
      </c>
      <c r="C1167" s="16" t="s">
        <v>39</v>
      </c>
      <c r="D1167" s="12" t="s">
        <v>549</v>
      </c>
      <c r="E1167" s="17" t="s">
        <v>3256</v>
      </c>
      <c r="F1167" s="34">
        <v>4</v>
      </c>
      <c r="G1167" s="19">
        <v>4</v>
      </c>
      <c r="H1167" s="24">
        <v>5</v>
      </c>
      <c r="I1167" s="17">
        <v>1</v>
      </c>
      <c r="J1167" s="17">
        <v>1</v>
      </c>
      <c r="K1167" s="28">
        <v>5</v>
      </c>
      <c r="L1167" s="16">
        <f t="shared" si="40"/>
        <v>20</v>
      </c>
    </row>
    <row r="1168" spans="1:12" x14ac:dyDescent="0.25">
      <c r="A1168">
        <v>1563</v>
      </c>
      <c r="B1168" t="str">
        <f t="shared" si="41"/>
        <v>Missouri,Wright County</v>
      </c>
      <c r="C1168" s="16" t="s">
        <v>39</v>
      </c>
      <c r="D1168" s="12" t="s">
        <v>727</v>
      </c>
      <c r="E1168" s="17" t="s">
        <v>2816</v>
      </c>
      <c r="F1168" s="34">
        <v>4</v>
      </c>
      <c r="G1168" s="19">
        <v>4</v>
      </c>
      <c r="H1168" s="35">
        <v>8</v>
      </c>
      <c r="I1168" s="17">
        <v>1</v>
      </c>
      <c r="J1168" s="30">
        <v>2</v>
      </c>
      <c r="K1168" s="28">
        <v>5</v>
      </c>
      <c r="L1168" s="16">
        <f t="shared" si="40"/>
        <v>24</v>
      </c>
    </row>
    <row r="1169" spans="1:12" x14ac:dyDescent="0.25">
      <c r="A1169">
        <v>1564</v>
      </c>
      <c r="B1169" t="str">
        <f t="shared" si="41"/>
        <v>Missouri,St Louis city</v>
      </c>
      <c r="C1169" s="16" t="s">
        <v>39</v>
      </c>
      <c r="D1169" s="12" t="s">
        <v>1150</v>
      </c>
      <c r="E1169" s="17" t="s">
        <v>40</v>
      </c>
      <c r="F1169" s="22">
        <v>6</v>
      </c>
      <c r="G1169" s="37">
        <v>5</v>
      </c>
      <c r="H1169" s="17">
        <v>1</v>
      </c>
      <c r="I1169" s="17">
        <v>1</v>
      </c>
      <c r="J1169" s="17">
        <v>1</v>
      </c>
      <c r="K1169" s="28">
        <v>5</v>
      </c>
      <c r="L1169" s="16">
        <f t="shared" si="40"/>
        <v>19</v>
      </c>
    </row>
    <row r="1170" spans="1:12" x14ac:dyDescent="0.25">
      <c r="A1170">
        <v>1621</v>
      </c>
      <c r="B1170" t="str">
        <f t="shared" si="41"/>
        <v>Nebraska,Adams County</v>
      </c>
      <c r="C1170" s="16" t="s">
        <v>43</v>
      </c>
      <c r="D1170" s="12" t="s">
        <v>327</v>
      </c>
      <c r="E1170" s="17" t="s">
        <v>3115</v>
      </c>
      <c r="F1170" s="22">
        <v>6</v>
      </c>
      <c r="G1170" s="27">
        <v>2</v>
      </c>
      <c r="H1170" s="33">
        <v>6</v>
      </c>
      <c r="I1170" s="17">
        <v>1</v>
      </c>
      <c r="J1170" s="17">
        <v>1</v>
      </c>
      <c r="K1170" s="28">
        <v>5</v>
      </c>
      <c r="L1170" s="16">
        <f t="shared" si="40"/>
        <v>21</v>
      </c>
    </row>
    <row r="1171" spans="1:12" x14ac:dyDescent="0.25">
      <c r="A1171">
        <v>1622</v>
      </c>
      <c r="B1171" t="str">
        <f t="shared" si="41"/>
        <v>Nebraska,Antelope County</v>
      </c>
      <c r="C1171" s="16" t="s">
        <v>43</v>
      </c>
      <c r="D1171" s="12" t="s">
        <v>1187</v>
      </c>
      <c r="E1171" s="17" t="s">
        <v>3643</v>
      </c>
      <c r="F1171" s="34">
        <v>4</v>
      </c>
      <c r="G1171" s="17">
        <v>1</v>
      </c>
      <c r="H1171" s="36">
        <v>4</v>
      </c>
      <c r="I1171" s="17">
        <v>1</v>
      </c>
      <c r="J1171" s="17">
        <v>1</v>
      </c>
      <c r="K1171" s="28">
        <v>5</v>
      </c>
      <c r="L1171" s="16">
        <f t="shared" si="40"/>
        <v>16</v>
      </c>
    </row>
    <row r="1172" spans="1:12" x14ac:dyDescent="0.25">
      <c r="A1172">
        <v>1623</v>
      </c>
      <c r="B1172" t="str">
        <f t="shared" si="41"/>
        <v>Nebraska,Arthur County</v>
      </c>
      <c r="C1172" s="16" t="s">
        <v>43</v>
      </c>
      <c r="D1172" s="12" t="s">
        <v>1188</v>
      </c>
      <c r="E1172" s="17" t="s">
        <v>3522</v>
      </c>
      <c r="F1172" s="22">
        <v>6</v>
      </c>
      <c r="G1172" s="17">
        <v>1</v>
      </c>
      <c r="H1172" s="53">
        <v>3</v>
      </c>
      <c r="I1172" s="17">
        <v>1</v>
      </c>
      <c r="J1172" s="30">
        <v>2</v>
      </c>
      <c r="K1172" s="28">
        <v>5</v>
      </c>
      <c r="L1172" s="16">
        <f t="shared" si="40"/>
        <v>18</v>
      </c>
    </row>
    <row r="1173" spans="1:12" x14ac:dyDescent="0.25">
      <c r="A1173">
        <v>1624</v>
      </c>
      <c r="B1173" t="str">
        <f t="shared" si="41"/>
        <v>Nebraska,Banner County</v>
      </c>
      <c r="C1173" s="16" t="s">
        <v>43</v>
      </c>
      <c r="D1173" s="12" t="s">
        <v>1189</v>
      </c>
      <c r="E1173" s="17" t="s">
        <v>3523</v>
      </c>
      <c r="F1173" s="34">
        <v>4</v>
      </c>
      <c r="G1173" s="17">
        <v>1</v>
      </c>
      <c r="H1173" s="36">
        <v>4</v>
      </c>
      <c r="I1173" s="17">
        <v>1</v>
      </c>
      <c r="J1173" s="30">
        <v>2</v>
      </c>
      <c r="K1173" s="28">
        <v>5</v>
      </c>
      <c r="L1173" s="16">
        <f t="shared" si="40"/>
        <v>17</v>
      </c>
    </row>
    <row r="1174" spans="1:12" x14ac:dyDescent="0.25">
      <c r="A1174">
        <v>1625</v>
      </c>
      <c r="B1174" t="str">
        <f t="shared" si="41"/>
        <v>Nebraska,Blaine County</v>
      </c>
      <c r="C1174" s="16" t="s">
        <v>43</v>
      </c>
      <c r="D1174" s="12" t="s">
        <v>560</v>
      </c>
      <c r="E1174" s="17" t="s">
        <v>3257</v>
      </c>
      <c r="F1174" s="22">
        <v>6</v>
      </c>
      <c r="G1174" s="27">
        <v>2</v>
      </c>
      <c r="H1174" s="36">
        <v>4</v>
      </c>
      <c r="I1174" s="17">
        <v>1</v>
      </c>
      <c r="J1174" s="30">
        <v>2</v>
      </c>
      <c r="K1174" s="28">
        <v>5</v>
      </c>
      <c r="L1174" s="16">
        <f t="shared" si="40"/>
        <v>20</v>
      </c>
    </row>
    <row r="1175" spans="1:12" x14ac:dyDescent="0.25">
      <c r="A1175">
        <v>1626</v>
      </c>
      <c r="B1175" t="str">
        <f t="shared" si="41"/>
        <v>Nebraska,Boone County</v>
      </c>
      <c r="C1175" s="16" t="s">
        <v>43</v>
      </c>
      <c r="D1175" s="12" t="s">
        <v>218</v>
      </c>
      <c r="E1175" s="17" t="s">
        <v>3524</v>
      </c>
      <c r="F1175" s="34">
        <v>4</v>
      </c>
      <c r="G1175" s="17">
        <v>1</v>
      </c>
      <c r="H1175" s="24">
        <v>5</v>
      </c>
      <c r="I1175" s="17">
        <v>1</v>
      </c>
      <c r="J1175" s="17">
        <v>1</v>
      </c>
      <c r="K1175" s="28">
        <v>5</v>
      </c>
      <c r="L1175" s="16">
        <f t="shared" si="40"/>
        <v>17</v>
      </c>
    </row>
    <row r="1176" spans="1:12" x14ac:dyDescent="0.25">
      <c r="A1176">
        <v>1627</v>
      </c>
      <c r="B1176" t="str">
        <f t="shared" si="41"/>
        <v>Nebraska,Box Butte County</v>
      </c>
      <c r="C1176" s="16" t="s">
        <v>43</v>
      </c>
      <c r="D1176" s="12" t="s">
        <v>1190</v>
      </c>
      <c r="E1176" s="17" t="s">
        <v>3525</v>
      </c>
      <c r="F1176" s="34">
        <v>4</v>
      </c>
      <c r="G1176" s="17">
        <v>1</v>
      </c>
      <c r="H1176" s="36">
        <v>4</v>
      </c>
      <c r="I1176" s="17">
        <v>1</v>
      </c>
      <c r="J1176" s="30">
        <v>2</v>
      </c>
      <c r="K1176" s="28">
        <v>5</v>
      </c>
      <c r="L1176" s="16">
        <f t="shared" si="40"/>
        <v>17</v>
      </c>
    </row>
    <row r="1177" spans="1:12" x14ac:dyDescent="0.25">
      <c r="A1177">
        <v>1628</v>
      </c>
      <c r="B1177" t="str">
        <f t="shared" si="41"/>
        <v>Nebraska,Boyd County</v>
      </c>
      <c r="C1177" s="16" t="s">
        <v>43</v>
      </c>
      <c r="D1177" s="12" t="s">
        <v>799</v>
      </c>
      <c r="E1177" s="17" t="s">
        <v>3397</v>
      </c>
      <c r="F1177" s="34">
        <v>4</v>
      </c>
      <c r="G1177" s="27">
        <v>2</v>
      </c>
      <c r="H1177" s="24">
        <v>5</v>
      </c>
      <c r="I1177" s="17">
        <v>1</v>
      </c>
      <c r="J1177" s="17">
        <v>1</v>
      </c>
      <c r="K1177" s="28">
        <v>5</v>
      </c>
      <c r="L1177" s="16">
        <f t="shared" si="40"/>
        <v>18</v>
      </c>
    </row>
    <row r="1178" spans="1:12" x14ac:dyDescent="0.25">
      <c r="A1178">
        <v>1629</v>
      </c>
      <c r="B1178" t="str">
        <f t="shared" si="41"/>
        <v>Nebraska,Brown County</v>
      </c>
      <c r="C1178" s="16" t="s">
        <v>43</v>
      </c>
      <c r="D1178" s="12" t="s">
        <v>590</v>
      </c>
      <c r="E1178" s="17" t="s">
        <v>3526</v>
      </c>
      <c r="F1178" s="34">
        <v>4</v>
      </c>
      <c r="G1178" s="17">
        <v>1</v>
      </c>
      <c r="H1178" s="24">
        <v>5</v>
      </c>
      <c r="I1178" s="17">
        <v>1</v>
      </c>
      <c r="J1178" s="17">
        <v>1</v>
      </c>
      <c r="K1178" s="28">
        <v>5</v>
      </c>
      <c r="L1178" s="16">
        <f t="shared" si="40"/>
        <v>17</v>
      </c>
    </row>
    <row r="1179" spans="1:12" x14ac:dyDescent="0.25">
      <c r="A1179">
        <v>1630</v>
      </c>
      <c r="B1179" t="str">
        <f t="shared" si="41"/>
        <v>Nebraska,Buffalo County</v>
      </c>
      <c r="C1179" s="16" t="s">
        <v>43</v>
      </c>
      <c r="D1179" s="12" t="s">
        <v>1191</v>
      </c>
      <c r="E1179" s="17" t="s">
        <v>3398</v>
      </c>
      <c r="F1179" s="34">
        <v>4</v>
      </c>
      <c r="G1179" s="17">
        <v>1</v>
      </c>
      <c r="H1179" s="33">
        <v>6</v>
      </c>
      <c r="I1179" s="17">
        <v>1</v>
      </c>
      <c r="J1179" s="17">
        <v>1</v>
      </c>
      <c r="K1179" s="28">
        <v>5</v>
      </c>
      <c r="L1179" s="16">
        <f t="shared" si="40"/>
        <v>18</v>
      </c>
    </row>
    <row r="1180" spans="1:12" x14ac:dyDescent="0.25">
      <c r="A1180">
        <v>1631</v>
      </c>
      <c r="B1180" t="str">
        <f t="shared" si="41"/>
        <v>Nebraska,Burt County</v>
      </c>
      <c r="C1180" s="16" t="s">
        <v>43</v>
      </c>
      <c r="D1180" s="12" t="s">
        <v>1192</v>
      </c>
      <c r="E1180" s="17" t="s">
        <v>3527</v>
      </c>
      <c r="F1180" s="34">
        <v>4</v>
      </c>
      <c r="G1180" s="27">
        <v>2</v>
      </c>
      <c r="H1180" s="36">
        <v>4</v>
      </c>
      <c r="I1180" s="17">
        <v>1</v>
      </c>
      <c r="J1180" s="17">
        <v>1</v>
      </c>
      <c r="K1180" s="28">
        <v>5</v>
      </c>
      <c r="L1180" s="16">
        <f t="shared" si="40"/>
        <v>17</v>
      </c>
    </row>
    <row r="1181" spans="1:12" x14ac:dyDescent="0.25">
      <c r="A1181">
        <v>1632</v>
      </c>
      <c r="B1181" t="str">
        <f t="shared" si="41"/>
        <v>Nebraska,Butler County</v>
      </c>
      <c r="C1181" s="16" t="s">
        <v>43</v>
      </c>
      <c r="D1181" s="12" t="s">
        <v>111</v>
      </c>
      <c r="E1181" s="17" t="s">
        <v>3399</v>
      </c>
      <c r="F1181" s="34">
        <v>4</v>
      </c>
      <c r="G1181" s="17">
        <v>1</v>
      </c>
      <c r="H1181" s="33">
        <v>6</v>
      </c>
      <c r="I1181" s="17">
        <v>1</v>
      </c>
      <c r="J1181" s="17">
        <v>1</v>
      </c>
      <c r="K1181" s="28">
        <v>5</v>
      </c>
      <c r="L1181" s="16">
        <f t="shared" si="40"/>
        <v>18</v>
      </c>
    </row>
    <row r="1182" spans="1:12" x14ac:dyDescent="0.25">
      <c r="A1182">
        <v>1633</v>
      </c>
      <c r="B1182" t="str">
        <f t="shared" si="41"/>
        <v>Nebraska,Cass County</v>
      </c>
      <c r="C1182" s="16" t="s">
        <v>43</v>
      </c>
      <c r="D1182" s="12" t="s">
        <v>592</v>
      </c>
      <c r="E1182" s="17" t="s">
        <v>3400</v>
      </c>
      <c r="F1182" s="34">
        <v>4</v>
      </c>
      <c r="G1182" s="27">
        <v>2</v>
      </c>
      <c r="H1182" s="24">
        <v>5</v>
      </c>
      <c r="I1182" s="17">
        <v>1</v>
      </c>
      <c r="J1182" s="17">
        <v>1</v>
      </c>
      <c r="K1182" s="28">
        <v>5</v>
      </c>
      <c r="L1182" s="16">
        <f t="shared" si="40"/>
        <v>18</v>
      </c>
    </row>
    <row r="1183" spans="1:12" x14ac:dyDescent="0.25">
      <c r="A1183">
        <v>1634</v>
      </c>
      <c r="B1183" t="str">
        <f t="shared" si="41"/>
        <v>Nebraska,Cedar County</v>
      </c>
      <c r="C1183" s="16" t="s">
        <v>43</v>
      </c>
      <c r="D1183" s="12" t="s">
        <v>691</v>
      </c>
      <c r="E1183" s="17" t="s">
        <v>3528</v>
      </c>
      <c r="F1183" s="34">
        <v>4</v>
      </c>
      <c r="G1183" s="17">
        <v>1</v>
      </c>
      <c r="H1183" s="24">
        <v>5</v>
      </c>
      <c r="I1183" s="17">
        <v>1</v>
      </c>
      <c r="J1183" s="17">
        <v>1</v>
      </c>
      <c r="K1183" s="28">
        <v>5</v>
      </c>
      <c r="L1183" s="16">
        <f t="shared" si="40"/>
        <v>17</v>
      </c>
    </row>
    <row r="1184" spans="1:12" x14ac:dyDescent="0.25">
      <c r="A1184">
        <v>1635</v>
      </c>
      <c r="B1184" t="str">
        <f t="shared" si="41"/>
        <v>Nebraska,Chase County</v>
      </c>
      <c r="C1184" s="16" t="s">
        <v>43</v>
      </c>
      <c r="D1184" s="12" t="s">
        <v>733</v>
      </c>
      <c r="E1184" s="17" t="s">
        <v>3529</v>
      </c>
      <c r="F1184" s="22">
        <v>6</v>
      </c>
      <c r="G1184" s="17">
        <v>1</v>
      </c>
      <c r="H1184" s="36">
        <v>4</v>
      </c>
      <c r="I1184" s="17">
        <v>1</v>
      </c>
      <c r="J1184" s="17">
        <v>1</v>
      </c>
      <c r="K1184" s="28">
        <v>5</v>
      </c>
      <c r="L1184" s="16">
        <f t="shared" si="40"/>
        <v>18</v>
      </c>
    </row>
    <row r="1185" spans="1:12" x14ac:dyDescent="0.25">
      <c r="A1185">
        <v>1636</v>
      </c>
      <c r="B1185" t="str">
        <f t="shared" si="41"/>
        <v>Nebraska,Cherry County</v>
      </c>
      <c r="C1185" s="16" t="s">
        <v>43</v>
      </c>
      <c r="D1185" s="12" t="s">
        <v>1193</v>
      </c>
      <c r="E1185" s="17" t="s">
        <v>2817</v>
      </c>
      <c r="F1185" s="22">
        <v>6</v>
      </c>
      <c r="G1185" s="27">
        <v>2</v>
      </c>
      <c r="H1185" s="36">
        <v>4</v>
      </c>
      <c r="I1185" s="17">
        <v>1</v>
      </c>
      <c r="J1185" s="47">
        <v>6</v>
      </c>
      <c r="K1185" s="28">
        <v>5</v>
      </c>
      <c r="L1185" s="16">
        <f t="shared" si="40"/>
        <v>24</v>
      </c>
    </row>
    <row r="1186" spans="1:12" x14ac:dyDescent="0.25">
      <c r="A1186">
        <v>1637</v>
      </c>
      <c r="B1186" t="str">
        <f t="shared" si="41"/>
        <v>Nebraska,Cheyenne County</v>
      </c>
      <c r="C1186" s="16" t="s">
        <v>43</v>
      </c>
      <c r="D1186" s="12" t="s">
        <v>336</v>
      </c>
      <c r="E1186" s="17" t="s">
        <v>3401</v>
      </c>
      <c r="F1186" s="22">
        <v>6</v>
      </c>
      <c r="G1186" s="17">
        <v>1</v>
      </c>
      <c r="H1186" s="36">
        <v>4</v>
      </c>
      <c r="I1186" s="17">
        <v>1</v>
      </c>
      <c r="J1186" s="30">
        <v>2</v>
      </c>
      <c r="K1186" s="28">
        <v>5</v>
      </c>
      <c r="L1186" s="16">
        <f t="shared" si="40"/>
        <v>19</v>
      </c>
    </row>
    <row r="1187" spans="1:12" x14ac:dyDescent="0.25">
      <c r="A1187">
        <v>1638</v>
      </c>
      <c r="B1187" t="str">
        <f t="shared" si="41"/>
        <v>Nebraska,Clay County</v>
      </c>
      <c r="C1187" s="16" t="s">
        <v>43</v>
      </c>
      <c r="D1187" s="12" t="s">
        <v>118</v>
      </c>
      <c r="E1187" s="17" t="s">
        <v>3116</v>
      </c>
      <c r="F1187" s="22">
        <v>6</v>
      </c>
      <c r="G1187" s="27">
        <v>2</v>
      </c>
      <c r="H1187" s="33">
        <v>6</v>
      </c>
      <c r="I1187" s="17">
        <v>1</v>
      </c>
      <c r="J1187" s="17">
        <v>1</v>
      </c>
      <c r="K1187" s="28">
        <v>5</v>
      </c>
      <c r="L1187" s="16">
        <f t="shared" si="40"/>
        <v>21</v>
      </c>
    </row>
    <row r="1188" spans="1:12" x14ac:dyDescent="0.25">
      <c r="A1188">
        <v>1639</v>
      </c>
      <c r="B1188" t="str">
        <f t="shared" si="41"/>
        <v>Nebraska,Colfax County</v>
      </c>
      <c r="C1188" s="16" t="s">
        <v>43</v>
      </c>
      <c r="D1188" s="12" t="s">
        <v>1194</v>
      </c>
      <c r="E1188" s="17" t="s">
        <v>3258</v>
      </c>
      <c r="F1188" s="22">
        <v>6</v>
      </c>
      <c r="G1188" s="27">
        <v>2</v>
      </c>
      <c r="H1188" s="24">
        <v>5</v>
      </c>
      <c r="I1188" s="17">
        <v>1</v>
      </c>
      <c r="J1188" s="17">
        <v>1</v>
      </c>
      <c r="K1188" s="28">
        <v>5</v>
      </c>
      <c r="L1188" s="16">
        <f t="shared" si="40"/>
        <v>20</v>
      </c>
    </row>
    <row r="1189" spans="1:12" x14ac:dyDescent="0.25">
      <c r="A1189">
        <v>1640</v>
      </c>
      <c r="B1189" t="str">
        <f t="shared" si="41"/>
        <v>Nebraska,Cuming County</v>
      </c>
      <c r="C1189" s="16" t="s">
        <v>43</v>
      </c>
      <c r="D1189" s="12" t="s">
        <v>1195</v>
      </c>
      <c r="E1189" s="17" t="s">
        <v>3530</v>
      </c>
      <c r="F1189" s="34">
        <v>4</v>
      </c>
      <c r="G1189" s="27">
        <v>2</v>
      </c>
      <c r="H1189" s="36">
        <v>4</v>
      </c>
      <c r="I1189" s="17">
        <v>1</v>
      </c>
      <c r="J1189" s="17">
        <v>1</v>
      </c>
      <c r="K1189" s="28">
        <v>5</v>
      </c>
      <c r="L1189" s="16">
        <f t="shared" si="40"/>
        <v>17</v>
      </c>
    </row>
    <row r="1190" spans="1:12" x14ac:dyDescent="0.25">
      <c r="A1190">
        <v>1641</v>
      </c>
      <c r="B1190" t="str">
        <f t="shared" si="41"/>
        <v>Nebraska,Custer County</v>
      </c>
      <c r="C1190" s="16" t="s">
        <v>43</v>
      </c>
      <c r="D1190" s="12" t="s">
        <v>341</v>
      </c>
      <c r="E1190" s="17" t="s">
        <v>3259</v>
      </c>
      <c r="F1190" s="34">
        <v>4</v>
      </c>
      <c r="G1190" s="17">
        <v>1</v>
      </c>
      <c r="H1190" s="24">
        <v>5</v>
      </c>
      <c r="I1190" s="17">
        <v>1</v>
      </c>
      <c r="J1190" s="50">
        <v>3</v>
      </c>
      <c r="K1190" s="28">
        <v>5</v>
      </c>
      <c r="L1190" s="16">
        <f t="shared" si="40"/>
        <v>19</v>
      </c>
    </row>
    <row r="1191" spans="1:12" x14ac:dyDescent="0.25">
      <c r="A1191">
        <v>1642</v>
      </c>
      <c r="B1191" t="str">
        <f t="shared" si="41"/>
        <v>Nebraska,Dakota County</v>
      </c>
      <c r="C1191" s="16" t="s">
        <v>43</v>
      </c>
      <c r="D1191" s="12" t="s">
        <v>1024</v>
      </c>
      <c r="E1191" s="17" t="s">
        <v>3531</v>
      </c>
      <c r="F1191" s="34">
        <v>4</v>
      </c>
      <c r="G1191" s="27">
        <v>2</v>
      </c>
      <c r="H1191" s="36">
        <v>4</v>
      </c>
      <c r="I1191" s="17">
        <v>1</v>
      </c>
      <c r="J1191" s="17">
        <v>1</v>
      </c>
      <c r="K1191" s="28">
        <v>5</v>
      </c>
      <c r="L1191" s="16">
        <f t="shared" si="40"/>
        <v>17</v>
      </c>
    </row>
    <row r="1192" spans="1:12" x14ac:dyDescent="0.25">
      <c r="A1192">
        <v>1643</v>
      </c>
      <c r="B1192" t="str">
        <f t="shared" si="41"/>
        <v>Nebraska,Dawes County</v>
      </c>
      <c r="C1192" s="16" t="s">
        <v>43</v>
      </c>
      <c r="D1192" s="12" t="s">
        <v>1196</v>
      </c>
      <c r="E1192" s="17" t="s">
        <v>3532</v>
      </c>
      <c r="F1192" s="34">
        <v>4</v>
      </c>
      <c r="G1192" s="17">
        <v>1</v>
      </c>
      <c r="H1192" s="36">
        <v>4</v>
      </c>
      <c r="I1192" s="17">
        <v>1</v>
      </c>
      <c r="J1192" s="30">
        <v>2</v>
      </c>
      <c r="K1192" s="28">
        <v>5</v>
      </c>
      <c r="L1192" s="16">
        <f t="shared" si="40"/>
        <v>17</v>
      </c>
    </row>
    <row r="1193" spans="1:12" x14ac:dyDescent="0.25">
      <c r="A1193">
        <v>1644</v>
      </c>
      <c r="B1193" t="str">
        <f t="shared" si="41"/>
        <v>Nebraska,Dawson County</v>
      </c>
      <c r="C1193" s="16" t="s">
        <v>43</v>
      </c>
      <c r="D1193" s="12" t="s">
        <v>472</v>
      </c>
      <c r="E1193" s="17" t="s">
        <v>3402</v>
      </c>
      <c r="F1193" s="34">
        <v>4</v>
      </c>
      <c r="G1193" s="27">
        <v>2</v>
      </c>
      <c r="H1193" s="24">
        <v>5</v>
      </c>
      <c r="I1193" s="17">
        <v>1</v>
      </c>
      <c r="J1193" s="17">
        <v>1</v>
      </c>
      <c r="K1193" s="28">
        <v>5</v>
      </c>
      <c r="L1193" s="16">
        <f t="shared" si="40"/>
        <v>18</v>
      </c>
    </row>
    <row r="1194" spans="1:12" x14ac:dyDescent="0.25">
      <c r="A1194">
        <v>1645</v>
      </c>
      <c r="B1194" t="str">
        <f t="shared" si="41"/>
        <v>Nebraska,Deuel County</v>
      </c>
      <c r="C1194" s="16" t="s">
        <v>43</v>
      </c>
      <c r="D1194" s="12" t="s">
        <v>1197</v>
      </c>
      <c r="E1194" s="17" t="s">
        <v>3533</v>
      </c>
      <c r="F1194" s="22">
        <v>6</v>
      </c>
      <c r="G1194" s="17">
        <v>1</v>
      </c>
      <c r="H1194" s="36">
        <v>4</v>
      </c>
      <c r="I1194" s="17">
        <v>1</v>
      </c>
      <c r="J1194" s="17">
        <v>1</v>
      </c>
      <c r="K1194" s="28">
        <v>5</v>
      </c>
      <c r="L1194" s="16">
        <f t="shared" si="40"/>
        <v>18</v>
      </c>
    </row>
    <row r="1195" spans="1:12" x14ac:dyDescent="0.25">
      <c r="A1195">
        <v>1646</v>
      </c>
      <c r="B1195" t="str">
        <f t="shared" si="41"/>
        <v>Nebraska,Dixon County</v>
      </c>
      <c r="C1195" s="16" t="s">
        <v>43</v>
      </c>
      <c r="D1195" s="12" t="s">
        <v>1198</v>
      </c>
      <c r="E1195" s="17" t="s">
        <v>3644</v>
      </c>
      <c r="F1195" s="34">
        <v>4</v>
      </c>
      <c r="G1195" s="17">
        <v>1</v>
      </c>
      <c r="H1195" s="36">
        <v>4</v>
      </c>
      <c r="I1195" s="17">
        <v>1</v>
      </c>
      <c r="J1195" s="17">
        <v>1</v>
      </c>
      <c r="K1195" s="28">
        <v>5</v>
      </c>
      <c r="L1195" s="16">
        <f t="shared" si="40"/>
        <v>16</v>
      </c>
    </row>
    <row r="1196" spans="1:12" x14ac:dyDescent="0.25">
      <c r="A1196">
        <v>1647</v>
      </c>
      <c r="B1196" t="str">
        <f t="shared" si="41"/>
        <v>Nebraska,Dodge County</v>
      </c>
      <c r="C1196" s="16" t="s">
        <v>43</v>
      </c>
      <c r="D1196" s="12" t="s">
        <v>474</v>
      </c>
      <c r="E1196" s="17" t="s">
        <v>3403</v>
      </c>
      <c r="F1196" s="34">
        <v>4</v>
      </c>
      <c r="G1196" s="27">
        <v>2</v>
      </c>
      <c r="H1196" s="24">
        <v>5</v>
      </c>
      <c r="I1196" s="17">
        <v>1</v>
      </c>
      <c r="J1196" s="17">
        <v>1</v>
      </c>
      <c r="K1196" s="28">
        <v>5</v>
      </c>
      <c r="L1196" s="16">
        <f t="shared" si="40"/>
        <v>18</v>
      </c>
    </row>
    <row r="1197" spans="1:12" x14ac:dyDescent="0.25">
      <c r="A1197">
        <v>1648</v>
      </c>
      <c r="B1197" t="str">
        <f t="shared" si="41"/>
        <v>Nebraska,Douglas County</v>
      </c>
      <c r="C1197" s="16" t="s">
        <v>43</v>
      </c>
      <c r="D1197" s="12" t="s">
        <v>345</v>
      </c>
      <c r="E1197" s="17" t="s">
        <v>3260</v>
      </c>
      <c r="F1197" s="22">
        <v>6</v>
      </c>
      <c r="G1197" s="27">
        <v>2</v>
      </c>
      <c r="H1197" s="24">
        <v>5</v>
      </c>
      <c r="I1197" s="17">
        <v>1</v>
      </c>
      <c r="J1197" s="17">
        <v>1</v>
      </c>
      <c r="K1197" s="28">
        <v>5</v>
      </c>
      <c r="L1197" s="16">
        <f t="shared" si="40"/>
        <v>20</v>
      </c>
    </row>
    <row r="1198" spans="1:12" x14ac:dyDescent="0.25">
      <c r="A1198">
        <v>1649</v>
      </c>
      <c r="B1198" t="str">
        <f t="shared" si="41"/>
        <v>Nebraska,Dundy County</v>
      </c>
      <c r="C1198" s="16" t="s">
        <v>43</v>
      </c>
      <c r="D1198" s="12" t="s">
        <v>1199</v>
      </c>
      <c r="E1198" s="17" t="s">
        <v>3117</v>
      </c>
      <c r="F1198" s="18">
        <v>7</v>
      </c>
      <c r="G1198" s="27">
        <v>2</v>
      </c>
      <c r="H1198" s="24">
        <v>5</v>
      </c>
      <c r="I1198" s="17">
        <v>1</v>
      </c>
      <c r="J1198" s="17">
        <v>1</v>
      </c>
      <c r="K1198" s="28">
        <v>5</v>
      </c>
      <c r="L1198" s="16">
        <f t="shared" si="40"/>
        <v>21</v>
      </c>
    </row>
    <row r="1199" spans="1:12" x14ac:dyDescent="0.25">
      <c r="A1199">
        <v>1650</v>
      </c>
      <c r="B1199" t="str">
        <f t="shared" si="41"/>
        <v>Nebraska,Fillmore County</v>
      </c>
      <c r="C1199" s="16" t="s">
        <v>43</v>
      </c>
      <c r="D1199" s="12" t="s">
        <v>1026</v>
      </c>
      <c r="E1199" s="17" t="s">
        <v>3261</v>
      </c>
      <c r="F1199" s="34">
        <v>4</v>
      </c>
      <c r="G1199" s="27">
        <v>2</v>
      </c>
      <c r="H1199" s="33">
        <v>6</v>
      </c>
      <c r="I1199" s="17">
        <v>1</v>
      </c>
      <c r="J1199" s="17">
        <v>1</v>
      </c>
      <c r="K1199" s="28">
        <v>5</v>
      </c>
      <c r="L1199" s="16">
        <f t="shared" si="40"/>
        <v>19</v>
      </c>
    </row>
    <row r="1200" spans="1:12" x14ac:dyDescent="0.25">
      <c r="A1200">
        <v>1651</v>
      </c>
      <c r="B1200" t="str">
        <f t="shared" si="41"/>
        <v>Nebraska,Franklin County</v>
      </c>
      <c r="C1200" s="16" t="s">
        <v>43</v>
      </c>
      <c r="D1200" s="12" t="s">
        <v>134</v>
      </c>
      <c r="E1200" s="17" t="s">
        <v>3008</v>
      </c>
      <c r="F1200" s="22">
        <v>6</v>
      </c>
      <c r="G1200" s="27">
        <v>2</v>
      </c>
      <c r="H1200" s="29">
        <v>7</v>
      </c>
      <c r="I1200" s="17">
        <v>1</v>
      </c>
      <c r="J1200" s="17">
        <v>1</v>
      </c>
      <c r="K1200" s="28">
        <v>5</v>
      </c>
      <c r="L1200" s="16">
        <f t="shared" si="40"/>
        <v>22</v>
      </c>
    </row>
    <row r="1201" spans="1:12" x14ac:dyDescent="0.25">
      <c r="A1201">
        <v>1652</v>
      </c>
      <c r="B1201" t="str">
        <f t="shared" si="41"/>
        <v>Nebraska,Frontier County</v>
      </c>
      <c r="C1201" s="16" t="s">
        <v>43</v>
      </c>
      <c r="D1201" s="12" t="s">
        <v>1200</v>
      </c>
      <c r="E1201" s="17" t="s">
        <v>3262</v>
      </c>
      <c r="F1201" s="22">
        <v>6</v>
      </c>
      <c r="G1201" s="27">
        <v>2</v>
      </c>
      <c r="H1201" s="36">
        <v>4</v>
      </c>
      <c r="I1201" s="17">
        <v>1</v>
      </c>
      <c r="J1201" s="30">
        <v>2</v>
      </c>
      <c r="K1201" s="28">
        <v>5</v>
      </c>
      <c r="L1201" s="16">
        <f t="shared" si="40"/>
        <v>20</v>
      </c>
    </row>
    <row r="1202" spans="1:12" x14ac:dyDescent="0.25">
      <c r="A1202">
        <v>1653</v>
      </c>
      <c r="B1202" t="str">
        <f t="shared" si="41"/>
        <v>Nebraska,Furnas County</v>
      </c>
      <c r="C1202" s="16" t="s">
        <v>43</v>
      </c>
      <c r="D1202" s="12" t="s">
        <v>1201</v>
      </c>
      <c r="E1202" s="17" t="s">
        <v>2906</v>
      </c>
      <c r="F1202" s="18">
        <v>7</v>
      </c>
      <c r="G1202" s="27">
        <v>2</v>
      </c>
      <c r="H1202" s="33">
        <v>6</v>
      </c>
      <c r="I1202" s="17">
        <v>1</v>
      </c>
      <c r="J1202" s="30">
        <v>2</v>
      </c>
      <c r="K1202" s="28">
        <v>5</v>
      </c>
      <c r="L1202" s="16">
        <f t="shared" si="40"/>
        <v>23</v>
      </c>
    </row>
    <row r="1203" spans="1:12" x14ac:dyDescent="0.25">
      <c r="A1203">
        <v>1654</v>
      </c>
      <c r="B1203" t="str">
        <f t="shared" si="41"/>
        <v>Nebraska,Gage County</v>
      </c>
      <c r="C1203" s="16" t="s">
        <v>43</v>
      </c>
      <c r="D1203" s="12" t="s">
        <v>1202</v>
      </c>
      <c r="E1203" s="17" t="s">
        <v>3118</v>
      </c>
      <c r="F1203" s="22">
        <v>6</v>
      </c>
      <c r="G1203" s="27">
        <v>2</v>
      </c>
      <c r="H1203" s="33">
        <v>6</v>
      </c>
      <c r="I1203" s="17">
        <v>1</v>
      </c>
      <c r="J1203" s="17">
        <v>1</v>
      </c>
      <c r="K1203" s="28">
        <v>5</v>
      </c>
      <c r="L1203" s="16">
        <f t="shared" si="40"/>
        <v>21</v>
      </c>
    </row>
    <row r="1204" spans="1:12" x14ac:dyDescent="0.25">
      <c r="A1204">
        <v>1655</v>
      </c>
      <c r="B1204" t="str">
        <f t="shared" si="41"/>
        <v>Nebraska,Garden County</v>
      </c>
      <c r="C1204" s="16" t="s">
        <v>43</v>
      </c>
      <c r="D1204" s="12" t="s">
        <v>1203</v>
      </c>
      <c r="E1204" s="17" t="s">
        <v>3119</v>
      </c>
      <c r="F1204" s="22">
        <v>6</v>
      </c>
      <c r="G1204" s="27">
        <v>2</v>
      </c>
      <c r="H1204" s="36">
        <v>4</v>
      </c>
      <c r="I1204" s="17">
        <v>1</v>
      </c>
      <c r="J1204" s="50">
        <v>3</v>
      </c>
      <c r="K1204" s="28">
        <v>5</v>
      </c>
      <c r="L1204" s="16">
        <f t="shared" si="40"/>
        <v>21</v>
      </c>
    </row>
    <row r="1205" spans="1:12" x14ac:dyDescent="0.25">
      <c r="A1205">
        <v>1656</v>
      </c>
      <c r="B1205" t="str">
        <f t="shared" si="41"/>
        <v>Nebraska,Garfield County</v>
      </c>
      <c r="C1205" s="16" t="s">
        <v>43</v>
      </c>
      <c r="D1205" s="12" t="s">
        <v>350</v>
      </c>
      <c r="E1205" s="17" t="s">
        <v>3534</v>
      </c>
      <c r="F1205" s="34">
        <v>4</v>
      </c>
      <c r="G1205" s="17">
        <v>1</v>
      </c>
      <c r="H1205" s="24">
        <v>5</v>
      </c>
      <c r="I1205" s="17">
        <v>1</v>
      </c>
      <c r="J1205" s="17">
        <v>1</v>
      </c>
      <c r="K1205" s="28">
        <v>5</v>
      </c>
      <c r="L1205" s="16">
        <f t="shared" si="40"/>
        <v>17</v>
      </c>
    </row>
    <row r="1206" spans="1:12" x14ac:dyDescent="0.25">
      <c r="A1206">
        <v>1657</v>
      </c>
      <c r="B1206" t="str">
        <f t="shared" si="41"/>
        <v>Nebraska,Gosper County</v>
      </c>
      <c r="C1206" s="16" t="s">
        <v>43</v>
      </c>
      <c r="D1206" s="12" t="s">
        <v>1204</v>
      </c>
      <c r="E1206" s="17" t="s">
        <v>3009</v>
      </c>
      <c r="F1206" s="34">
        <v>4</v>
      </c>
      <c r="G1206" s="27">
        <v>2</v>
      </c>
      <c r="H1206" s="29">
        <v>7</v>
      </c>
      <c r="I1206" s="17">
        <v>1</v>
      </c>
      <c r="J1206" s="30">
        <v>2</v>
      </c>
      <c r="K1206" s="28">
        <v>5</v>
      </c>
      <c r="L1206" s="16">
        <f t="shared" si="40"/>
        <v>21</v>
      </c>
    </row>
    <row r="1207" spans="1:12" x14ac:dyDescent="0.25">
      <c r="A1207">
        <v>1658</v>
      </c>
      <c r="B1207" t="str">
        <f t="shared" si="41"/>
        <v>Nebraska,Grant County</v>
      </c>
      <c r="C1207" s="16" t="s">
        <v>43</v>
      </c>
      <c r="D1207" s="12" t="s">
        <v>235</v>
      </c>
      <c r="E1207" s="17" t="s">
        <v>3790</v>
      </c>
      <c r="F1207" s="22">
        <v>6</v>
      </c>
      <c r="G1207" s="17">
        <v>1</v>
      </c>
      <c r="H1207" s="17">
        <v>1</v>
      </c>
      <c r="I1207" s="17">
        <v>1</v>
      </c>
      <c r="J1207" s="30">
        <v>2</v>
      </c>
      <c r="K1207" s="28">
        <v>5</v>
      </c>
      <c r="L1207" s="16">
        <f t="shared" si="40"/>
        <v>16</v>
      </c>
    </row>
    <row r="1208" spans="1:12" x14ac:dyDescent="0.25">
      <c r="A1208">
        <v>1659</v>
      </c>
      <c r="B1208" t="str">
        <f t="shared" si="41"/>
        <v>Nebraska,Greeley County</v>
      </c>
      <c r="C1208" s="16" t="s">
        <v>43</v>
      </c>
      <c r="D1208" s="12" t="s">
        <v>747</v>
      </c>
      <c r="E1208" s="17" t="s">
        <v>3535</v>
      </c>
      <c r="F1208" s="34">
        <v>4</v>
      </c>
      <c r="G1208" s="17">
        <v>1</v>
      </c>
      <c r="H1208" s="24">
        <v>5</v>
      </c>
      <c r="I1208" s="17">
        <v>1</v>
      </c>
      <c r="J1208" s="17">
        <v>1</v>
      </c>
      <c r="K1208" s="28">
        <v>5</v>
      </c>
      <c r="L1208" s="16">
        <f t="shared" si="40"/>
        <v>17</v>
      </c>
    </row>
    <row r="1209" spans="1:12" x14ac:dyDescent="0.25">
      <c r="A1209">
        <v>1660</v>
      </c>
      <c r="B1209" t="str">
        <f t="shared" si="41"/>
        <v>Nebraska,Hall County</v>
      </c>
      <c r="C1209" s="16" t="s">
        <v>43</v>
      </c>
      <c r="D1209" s="12" t="s">
        <v>492</v>
      </c>
      <c r="E1209" s="17" t="s">
        <v>3010</v>
      </c>
      <c r="F1209" s="22">
        <v>6</v>
      </c>
      <c r="G1209" s="27">
        <v>2</v>
      </c>
      <c r="H1209" s="29">
        <v>7</v>
      </c>
      <c r="I1209" s="17">
        <v>1</v>
      </c>
      <c r="J1209" s="17">
        <v>1</v>
      </c>
      <c r="K1209" s="28">
        <v>5</v>
      </c>
      <c r="L1209" s="16">
        <f t="shared" si="40"/>
        <v>22</v>
      </c>
    </row>
    <row r="1210" spans="1:12" x14ac:dyDescent="0.25">
      <c r="A1210">
        <v>1661</v>
      </c>
      <c r="B1210" t="str">
        <f t="shared" si="41"/>
        <v>Nebraska,Hamilton County</v>
      </c>
      <c r="C1210" s="16" t="s">
        <v>43</v>
      </c>
      <c r="D1210" s="12" t="s">
        <v>410</v>
      </c>
      <c r="E1210" s="17" t="s">
        <v>3263</v>
      </c>
      <c r="F1210" s="34">
        <v>4</v>
      </c>
      <c r="G1210" s="27">
        <v>2</v>
      </c>
      <c r="H1210" s="33">
        <v>6</v>
      </c>
      <c r="I1210" s="17">
        <v>1</v>
      </c>
      <c r="J1210" s="17">
        <v>1</v>
      </c>
      <c r="K1210" s="28">
        <v>5</v>
      </c>
      <c r="L1210" s="16">
        <f t="shared" si="40"/>
        <v>19</v>
      </c>
    </row>
    <row r="1211" spans="1:12" x14ac:dyDescent="0.25">
      <c r="A1211">
        <v>1662</v>
      </c>
      <c r="B1211" t="str">
        <f t="shared" si="41"/>
        <v>Nebraska,Harlan County</v>
      </c>
      <c r="C1211" s="16" t="s">
        <v>43</v>
      </c>
      <c r="D1211" s="12" t="s">
        <v>820</v>
      </c>
      <c r="E1211" s="17" t="s">
        <v>3011</v>
      </c>
      <c r="F1211" s="22">
        <v>6</v>
      </c>
      <c r="G1211" s="27">
        <v>2</v>
      </c>
      <c r="H1211" s="29">
        <v>7</v>
      </c>
      <c r="I1211" s="17">
        <v>1</v>
      </c>
      <c r="J1211" s="17">
        <v>1</v>
      </c>
      <c r="K1211" s="28">
        <v>5</v>
      </c>
      <c r="L1211" s="16">
        <f t="shared" si="40"/>
        <v>22</v>
      </c>
    </row>
    <row r="1212" spans="1:12" x14ac:dyDescent="0.25">
      <c r="A1212">
        <v>1663</v>
      </c>
      <c r="B1212" t="str">
        <f t="shared" si="41"/>
        <v>Nebraska,Hayes County</v>
      </c>
      <c r="C1212" s="16" t="s">
        <v>43</v>
      </c>
      <c r="D1212" s="12" t="s">
        <v>1205</v>
      </c>
      <c r="E1212" s="17" t="s">
        <v>3404</v>
      </c>
      <c r="F1212" s="22">
        <v>6</v>
      </c>
      <c r="G1212" s="17">
        <v>1</v>
      </c>
      <c r="H1212" s="36">
        <v>4</v>
      </c>
      <c r="I1212" s="17">
        <v>1</v>
      </c>
      <c r="J1212" s="30">
        <v>2</v>
      </c>
      <c r="K1212" s="28">
        <v>5</v>
      </c>
      <c r="L1212" s="16">
        <f t="shared" si="40"/>
        <v>19</v>
      </c>
    </row>
    <row r="1213" spans="1:12" x14ac:dyDescent="0.25">
      <c r="A1213">
        <v>1664</v>
      </c>
      <c r="B1213" t="str">
        <f t="shared" si="41"/>
        <v>Nebraska,Hitchcock County</v>
      </c>
      <c r="C1213" s="16" t="s">
        <v>43</v>
      </c>
      <c r="D1213" s="12" t="s">
        <v>1206</v>
      </c>
      <c r="E1213" s="17" t="s">
        <v>3120</v>
      </c>
      <c r="F1213" s="22">
        <v>6</v>
      </c>
      <c r="G1213" s="27">
        <v>2</v>
      </c>
      <c r="H1213" s="24">
        <v>5</v>
      </c>
      <c r="I1213" s="17">
        <v>1</v>
      </c>
      <c r="J1213" s="30">
        <v>2</v>
      </c>
      <c r="K1213" s="28">
        <v>5</v>
      </c>
      <c r="L1213" s="16">
        <f t="shared" si="40"/>
        <v>21</v>
      </c>
    </row>
    <row r="1214" spans="1:12" x14ac:dyDescent="0.25">
      <c r="A1214">
        <v>1665</v>
      </c>
      <c r="B1214" t="str">
        <f t="shared" si="41"/>
        <v>Nebraska,Holt County</v>
      </c>
      <c r="C1214" s="16" t="s">
        <v>43</v>
      </c>
      <c r="D1214" s="12" t="s">
        <v>1124</v>
      </c>
      <c r="E1214" s="17" t="s">
        <v>3264</v>
      </c>
      <c r="F1214" s="22">
        <v>6</v>
      </c>
      <c r="G1214" s="27">
        <v>2</v>
      </c>
      <c r="H1214" s="24">
        <v>5</v>
      </c>
      <c r="I1214" s="17">
        <v>1</v>
      </c>
      <c r="J1214" s="17">
        <v>1</v>
      </c>
      <c r="K1214" s="28">
        <v>5</v>
      </c>
      <c r="L1214" s="16">
        <f t="shared" si="40"/>
        <v>20</v>
      </c>
    </row>
    <row r="1215" spans="1:12" x14ac:dyDescent="0.25">
      <c r="A1215">
        <v>1666</v>
      </c>
      <c r="B1215" t="str">
        <f t="shared" si="41"/>
        <v>Nebraska,Hooker County</v>
      </c>
      <c r="C1215" s="16" t="s">
        <v>43</v>
      </c>
      <c r="D1215" s="12" t="s">
        <v>1207</v>
      </c>
      <c r="E1215" s="17" t="s">
        <v>3791</v>
      </c>
      <c r="F1215" s="22">
        <v>6</v>
      </c>
      <c r="G1215" s="17">
        <v>1</v>
      </c>
      <c r="H1215" s="17">
        <v>1</v>
      </c>
      <c r="I1215" s="17">
        <v>1</v>
      </c>
      <c r="J1215" s="30">
        <v>2</v>
      </c>
      <c r="K1215" s="28">
        <v>5</v>
      </c>
      <c r="L1215" s="16">
        <f t="shared" si="40"/>
        <v>16</v>
      </c>
    </row>
    <row r="1216" spans="1:12" x14ac:dyDescent="0.25">
      <c r="A1216">
        <v>1667</v>
      </c>
      <c r="B1216" t="str">
        <f t="shared" si="41"/>
        <v>Nebraska,Howard County</v>
      </c>
      <c r="C1216" s="16" t="s">
        <v>43</v>
      </c>
      <c r="D1216" s="12" t="s">
        <v>238</v>
      </c>
      <c r="E1216" s="17" t="s">
        <v>3121</v>
      </c>
      <c r="F1216" s="22">
        <v>6</v>
      </c>
      <c r="G1216" s="27">
        <v>2</v>
      </c>
      <c r="H1216" s="33">
        <v>6</v>
      </c>
      <c r="I1216" s="17">
        <v>1</v>
      </c>
      <c r="J1216" s="17">
        <v>1</v>
      </c>
      <c r="K1216" s="28">
        <v>5</v>
      </c>
      <c r="L1216" s="16">
        <f t="shared" si="40"/>
        <v>21</v>
      </c>
    </row>
    <row r="1217" spans="1:12" x14ac:dyDescent="0.25">
      <c r="A1217">
        <v>1668</v>
      </c>
      <c r="B1217" t="str">
        <f t="shared" si="41"/>
        <v>Nebraska,Jefferson County</v>
      </c>
      <c r="C1217" s="16" t="s">
        <v>43</v>
      </c>
      <c r="D1217" s="12" t="s">
        <v>141</v>
      </c>
      <c r="E1217" s="17" t="s">
        <v>3122</v>
      </c>
      <c r="F1217" s="22">
        <v>6</v>
      </c>
      <c r="G1217" s="27">
        <v>2</v>
      </c>
      <c r="H1217" s="33">
        <v>6</v>
      </c>
      <c r="I1217" s="17">
        <v>1</v>
      </c>
      <c r="J1217" s="17">
        <v>1</v>
      </c>
      <c r="K1217" s="28">
        <v>5</v>
      </c>
      <c r="L1217" s="16">
        <f t="shared" si="40"/>
        <v>21</v>
      </c>
    </row>
    <row r="1218" spans="1:12" x14ac:dyDescent="0.25">
      <c r="A1218">
        <v>1669</v>
      </c>
      <c r="B1218" t="str">
        <f t="shared" si="41"/>
        <v>Nebraska,Johnson County</v>
      </c>
      <c r="C1218" s="16" t="s">
        <v>43</v>
      </c>
      <c r="D1218" s="12" t="s">
        <v>241</v>
      </c>
      <c r="E1218" s="17" t="s">
        <v>3123</v>
      </c>
      <c r="F1218" s="22">
        <v>6</v>
      </c>
      <c r="G1218" s="27">
        <v>2</v>
      </c>
      <c r="H1218" s="33">
        <v>6</v>
      </c>
      <c r="I1218" s="17">
        <v>1</v>
      </c>
      <c r="J1218" s="17">
        <v>1</v>
      </c>
      <c r="K1218" s="28">
        <v>5</v>
      </c>
      <c r="L1218" s="16">
        <f t="shared" ref="L1218:L1281" si="42">SUM(F1218:K1218)</f>
        <v>21</v>
      </c>
    </row>
    <row r="1219" spans="1:12" x14ac:dyDescent="0.25">
      <c r="A1219">
        <v>1670</v>
      </c>
      <c r="B1219" t="str">
        <f t="shared" ref="B1219:B1282" si="43">C1219&amp;","&amp;D1219</f>
        <v>Nebraska,Kearney County</v>
      </c>
      <c r="C1219" s="16" t="s">
        <v>43</v>
      </c>
      <c r="D1219" s="12" t="s">
        <v>1208</v>
      </c>
      <c r="E1219" s="17" t="s">
        <v>3124</v>
      </c>
      <c r="F1219" s="22">
        <v>6</v>
      </c>
      <c r="G1219" s="27">
        <v>2</v>
      </c>
      <c r="H1219" s="33">
        <v>6</v>
      </c>
      <c r="I1219" s="17">
        <v>1</v>
      </c>
      <c r="J1219" s="17">
        <v>1</v>
      </c>
      <c r="K1219" s="28">
        <v>5</v>
      </c>
      <c r="L1219" s="16">
        <f t="shared" si="42"/>
        <v>21</v>
      </c>
    </row>
    <row r="1220" spans="1:12" x14ac:dyDescent="0.25">
      <c r="A1220">
        <v>1671</v>
      </c>
      <c r="B1220" t="str">
        <f t="shared" si="43"/>
        <v>Nebraska,Keith County</v>
      </c>
      <c r="C1220" s="16" t="s">
        <v>43</v>
      </c>
      <c r="D1220" s="12" t="s">
        <v>1209</v>
      </c>
      <c r="E1220" s="17" t="s">
        <v>3405</v>
      </c>
      <c r="F1220" s="22">
        <v>6</v>
      </c>
      <c r="G1220" s="27">
        <v>2</v>
      </c>
      <c r="H1220" s="36">
        <v>4</v>
      </c>
      <c r="I1220" s="17">
        <v>1</v>
      </c>
      <c r="J1220" s="17">
        <v>1</v>
      </c>
      <c r="K1220" s="28">
        <v>5</v>
      </c>
      <c r="L1220" s="16">
        <f t="shared" si="42"/>
        <v>19</v>
      </c>
    </row>
    <row r="1221" spans="1:12" x14ac:dyDescent="0.25">
      <c r="A1221">
        <v>1672</v>
      </c>
      <c r="B1221" t="str">
        <f t="shared" si="43"/>
        <v>Nebraska,Keya Paha County</v>
      </c>
      <c r="C1221" s="16" t="s">
        <v>43</v>
      </c>
      <c r="D1221" s="12" t="s">
        <v>1210</v>
      </c>
      <c r="E1221" s="17" t="s">
        <v>3406</v>
      </c>
      <c r="F1221" s="34">
        <v>4</v>
      </c>
      <c r="G1221" s="17">
        <v>1</v>
      </c>
      <c r="H1221" s="33">
        <v>6</v>
      </c>
      <c r="I1221" s="17">
        <v>1</v>
      </c>
      <c r="J1221" s="17">
        <v>1</v>
      </c>
      <c r="K1221" s="28">
        <v>5</v>
      </c>
      <c r="L1221" s="16">
        <f t="shared" si="42"/>
        <v>18</v>
      </c>
    </row>
    <row r="1222" spans="1:12" x14ac:dyDescent="0.25">
      <c r="A1222">
        <v>1673</v>
      </c>
      <c r="B1222" t="str">
        <f t="shared" si="43"/>
        <v>Nebraska,Kimball County</v>
      </c>
      <c r="C1222" s="16" t="s">
        <v>43</v>
      </c>
      <c r="D1222" s="12" t="s">
        <v>1211</v>
      </c>
      <c r="E1222" s="17" t="s">
        <v>3645</v>
      </c>
      <c r="F1222" s="34">
        <v>4</v>
      </c>
      <c r="G1222" s="17">
        <v>1</v>
      </c>
      <c r="H1222" s="53">
        <v>3</v>
      </c>
      <c r="I1222" s="17">
        <v>1</v>
      </c>
      <c r="J1222" s="30">
        <v>2</v>
      </c>
      <c r="K1222" s="28">
        <v>5</v>
      </c>
      <c r="L1222" s="16">
        <f t="shared" si="42"/>
        <v>16</v>
      </c>
    </row>
    <row r="1223" spans="1:12" x14ac:dyDescent="0.25">
      <c r="A1223">
        <v>1674</v>
      </c>
      <c r="B1223" t="str">
        <f t="shared" si="43"/>
        <v>Nebraska,Knox County</v>
      </c>
      <c r="C1223" s="16" t="s">
        <v>43</v>
      </c>
      <c r="D1223" s="12" t="s">
        <v>613</v>
      </c>
      <c r="E1223" s="17" t="s">
        <v>3536</v>
      </c>
      <c r="F1223" s="34">
        <v>4</v>
      </c>
      <c r="G1223" s="17">
        <v>1</v>
      </c>
      <c r="H1223" s="24">
        <v>5</v>
      </c>
      <c r="I1223" s="17">
        <v>1</v>
      </c>
      <c r="J1223" s="17">
        <v>1</v>
      </c>
      <c r="K1223" s="28">
        <v>5</v>
      </c>
      <c r="L1223" s="16">
        <f t="shared" si="42"/>
        <v>17</v>
      </c>
    </row>
    <row r="1224" spans="1:12" x14ac:dyDescent="0.25">
      <c r="A1224">
        <v>1675</v>
      </c>
      <c r="B1224" t="str">
        <f t="shared" si="43"/>
        <v>Nebraska,Lancaster County</v>
      </c>
      <c r="C1224" s="16" t="s">
        <v>43</v>
      </c>
      <c r="D1224" s="12" t="s">
        <v>1212</v>
      </c>
      <c r="E1224" s="17" t="s">
        <v>3125</v>
      </c>
      <c r="F1224" s="22">
        <v>6</v>
      </c>
      <c r="G1224" s="27">
        <v>2</v>
      </c>
      <c r="H1224" s="33">
        <v>6</v>
      </c>
      <c r="I1224" s="17">
        <v>1</v>
      </c>
      <c r="J1224" s="17">
        <v>1</v>
      </c>
      <c r="K1224" s="28">
        <v>5</v>
      </c>
      <c r="L1224" s="16">
        <f t="shared" si="42"/>
        <v>21</v>
      </c>
    </row>
    <row r="1225" spans="1:12" x14ac:dyDescent="0.25">
      <c r="A1225">
        <v>1676</v>
      </c>
      <c r="B1225" t="str">
        <f t="shared" si="43"/>
        <v>Nebraska,Lincoln County</v>
      </c>
      <c r="C1225" s="16" t="s">
        <v>43</v>
      </c>
      <c r="D1225" s="12" t="s">
        <v>243</v>
      </c>
      <c r="E1225" s="17" t="s">
        <v>3537</v>
      </c>
      <c r="F1225" s="34">
        <v>4</v>
      </c>
      <c r="G1225" s="17">
        <v>1</v>
      </c>
      <c r="H1225" s="53">
        <v>3</v>
      </c>
      <c r="I1225" s="17">
        <v>1</v>
      </c>
      <c r="J1225" s="50">
        <v>3</v>
      </c>
      <c r="K1225" s="28">
        <v>5</v>
      </c>
      <c r="L1225" s="16">
        <f t="shared" si="42"/>
        <v>17</v>
      </c>
    </row>
    <row r="1226" spans="1:12" x14ac:dyDescent="0.25">
      <c r="A1226">
        <v>1677</v>
      </c>
      <c r="B1226" t="str">
        <f t="shared" si="43"/>
        <v>Nebraska,Logan County</v>
      </c>
      <c r="C1226" s="16" t="s">
        <v>43</v>
      </c>
      <c r="D1226" s="12" t="s">
        <v>245</v>
      </c>
      <c r="E1226" s="17" t="s">
        <v>3538</v>
      </c>
      <c r="F1226" s="22">
        <v>6</v>
      </c>
      <c r="G1226" s="17">
        <v>1</v>
      </c>
      <c r="H1226" s="53">
        <v>3</v>
      </c>
      <c r="I1226" s="17">
        <v>1</v>
      </c>
      <c r="J1226" s="30">
        <v>2</v>
      </c>
      <c r="K1226" s="28">
        <v>5</v>
      </c>
      <c r="L1226" s="16">
        <f t="shared" si="42"/>
        <v>18</v>
      </c>
    </row>
    <row r="1227" spans="1:12" x14ac:dyDescent="0.25">
      <c r="A1227">
        <v>1678</v>
      </c>
      <c r="B1227" t="str">
        <f t="shared" si="43"/>
        <v>Nebraska,Loup County</v>
      </c>
      <c r="C1227" s="16" t="s">
        <v>43</v>
      </c>
      <c r="D1227" s="12" t="s">
        <v>1213</v>
      </c>
      <c r="E1227" s="17" t="s">
        <v>3407</v>
      </c>
      <c r="F1227" s="34">
        <v>4</v>
      </c>
      <c r="G1227" s="17">
        <v>1</v>
      </c>
      <c r="H1227" s="24">
        <v>5</v>
      </c>
      <c r="I1227" s="17">
        <v>1</v>
      </c>
      <c r="J1227" s="30">
        <v>2</v>
      </c>
      <c r="K1227" s="28">
        <v>5</v>
      </c>
      <c r="L1227" s="16">
        <f t="shared" si="42"/>
        <v>18</v>
      </c>
    </row>
    <row r="1228" spans="1:12" x14ac:dyDescent="0.25">
      <c r="A1228">
        <v>1679</v>
      </c>
      <c r="B1228" t="str">
        <f t="shared" si="43"/>
        <v>Nebraska,McPherson County</v>
      </c>
      <c r="C1228" s="16" t="s">
        <v>43</v>
      </c>
      <c r="D1228" s="12" t="s">
        <v>759</v>
      </c>
      <c r="E1228" s="17" t="s">
        <v>3539</v>
      </c>
      <c r="F1228" s="22">
        <v>6</v>
      </c>
      <c r="G1228" s="17">
        <v>1</v>
      </c>
      <c r="H1228" s="53">
        <v>3</v>
      </c>
      <c r="I1228" s="17">
        <v>1</v>
      </c>
      <c r="J1228" s="30">
        <v>2</v>
      </c>
      <c r="K1228" s="28">
        <v>5</v>
      </c>
      <c r="L1228" s="16">
        <f t="shared" si="42"/>
        <v>18</v>
      </c>
    </row>
    <row r="1229" spans="1:12" x14ac:dyDescent="0.25">
      <c r="A1229">
        <v>1680</v>
      </c>
      <c r="B1229" t="str">
        <f t="shared" si="43"/>
        <v>Nebraska,Madison County</v>
      </c>
      <c r="C1229" s="16" t="s">
        <v>43</v>
      </c>
      <c r="D1229" s="12" t="s">
        <v>149</v>
      </c>
      <c r="E1229" s="17" t="s">
        <v>3646</v>
      </c>
      <c r="F1229" s="34">
        <v>4</v>
      </c>
      <c r="G1229" s="17">
        <v>1</v>
      </c>
      <c r="H1229" s="36">
        <v>4</v>
      </c>
      <c r="I1229" s="17">
        <v>1</v>
      </c>
      <c r="J1229" s="17">
        <v>1</v>
      </c>
      <c r="K1229" s="28">
        <v>5</v>
      </c>
      <c r="L1229" s="16">
        <f t="shared" si="42"/>
        <v>16</v>
      </c>
    </row>
    <row r="1230" spans="1:12" x14ac:dyDescent="0.25">
      <c r="A1230">
        <v>1681</v>
      </c>
      <c r="B1230" t="str">
        <f t="shared" si="43"/>
        <v>Nebraska,Merrick County</v>
      </c>
      <c r="C1230" s="16" t="s">
        <v>43</v>
      </c>
      <c r="D1230" s="12" t="s">
        <v>1214</v>
      </c>
      <c r="E1230" s="17" t="s">
        <v>3126</v>
      </c>
      <c r="F1230" s="22">
        <v>6</v>
      </c>
      <c r="G1230" s="27">
        <v>2</v>
      </c>
      <c r="H1230" s="33">
        <v>6</v>
      </c>
      <c r="I1230" s="17">
        <v>1</v>
      </c>
      <c r="J1230" s="17">
        <v>1</v>
      </c>
      <c r="K1230" s="28">
        <v>5</v>
      </c>
      <c r="L1230" s="16">
        <f t="shared" si="42"/>
        <v>21</v>
      </c>
    </row>
    <row r="1231" spans="1:12" x14ac:dyDescent="0.25">
      <c r="A1231">
        <v>1682</v>
      </c>
      <c r="B1231" t="str">
        <f t="shared" si="43"/>
        <v>Nebraska,Morrill County</v>
      </c>
      <c r="C1231" s="16" t="s">
        <v>43</v>
      </c>
      <c r="D1231" s="12" t="s">
        <v>1215</v>
      </c>
      <c r="E1231" s="17" t="s">
        <v>3540</v>
      </c>
      <c r="F1231" s="34">
        <v>4</v>
      </c>
      <c r="G1231" s="17">
        <v>1</v>
      </c>
      <c r="H1231" s="36">
        <v>4</v>
      </c>
      <c r="I1231" s="17">
        <v>1</v>
      </c>
      <c r="J1231" s="30">
        <v>2</v>
      </c>
      <c r="K1231" s="28">
        <v>5</v>
      </c>
      <c r="L1231" s="16">
        <f t="shared" si="42"/>
        <v>17</v>
      </c>
    </row>
    <row r="1232" spans="1:12" x14ac:dyDescent="0.25">
      <c r="A1232">
        <v>1683</v>
      </c>
      <c r="B1232" t="str">
        <f t="shared" si="43"/>
        <v>Nebraska,Nance County</v>
      </c>
      <c r="C1232" s="16" t="s">
        <v>43</v>
      </c>
      <c r="D1232" s="12" t="s">
        <v>1216</v>
      </c>
      <c r="E1232" s="17" t="s">
        <v>3408</v>
      </c>
      <c r="F1232" s="34">
        <v>4</v>
      </c>
      <c r="G1232" s="27">
        <v>2</v>
      </c>
      <c r="H1232" s="24">
        <v>5</v>
      </c>
      <c r="I1232" s="17">
        <v>1</v>
      </c>
      <c r="J1232" s="17">
        <v>1</v>
      </c>
      <c r="K1232" s="28">
        <v>5</v>
      </c>
      <c r="L1232" s="16">
        <f t="shared" si="42"/>
        <v>18</v>
      </c>
    </row>
    <row r="1233" spans="1:12" x14ac:dyDescent="0.25">
      <c r="A1233">
        <v>1684</v>
      </c>
      <c r="B1233" t="str">
        <f t="shared" si="43"/>
        <v>Nebraska,Nemaha County</v>
      </c>
      <c r="C1233" s="16" t="s">
        <v>43</v>
      </c>
      <c r="D1233" s="12" t="s">
        <v>763</v>
      </c>
      <c r="E1233" s="17" t="s">
        <v>3012</v>
      </c>
      <c r="F1233" s="22">
        <v>6</v>
      </c>
      <c r="G1233" s="19">
        <v>4</v>
      </c>
      <c r="H1233" s="33">
        <v>6</v>
      </c>
      <c r="I1233" s="17">
        <v>1</v>
      </c>
      <c r="J1233" s="17">
        <v>1</v>
      </c>
      <c r="K1233" s="28">
        <v>5</v>
      </c>
      <c r="L1233" s="16">
        <f t="shared" si="42"/>
        <v>23</v>
      </c>
    </row>
    <row r="1234" spans="1:12" x14ac:dyDescent="0.25">
      <c r="A1234">
        <v>1685</v>
      </c>
      <c r="B1234" t="str">
        <f t="shared" si="43"/>
        <v>Nebraska,Nuckolls County</v>
      </c>
      <c r="C1234" s="16" t="s">
        <v>43</v>
      </c>
      <c r="D1234" s="12" t="s">
        <v>1217</v>
      </c>
      <c r="E1234" s="17" t="s">
        <v>3013</v>
      </c>
      <c r="F1234" s="22">
        <v>6</v>
      </c>
      <c r="G1234" s="27">
        <v>2</v>
      </c>
      <c r="H1234" s="29">
        <v>7</v>
      </c>
      <c r="I1234" s="17">
        <v>1</v>
      </c>
      <c r="J1234" s="17">
        <v>1</v>
      </c>
      <c r="K1234" s="28">
        <v>5</v>
      </c>
      <c r="L1234" s="16">
        <f t="shared" si="42"/>
        <v>22</v>
      </c>
    </row>
    <row r="1235" spans="1:12" x14ac:dyDescent="0.25">
      <c r="A1235">
        <v>1686</v>
      </c>
      <c r="B1235" t="str">
        <f t="shared" si="43"/>
        <v>Nebraska,Otoe County</v>
      </c>
      <c r="C1235" s="16" t="s">
        <v>43</v>
      </c>
      <c r="D1235" s="12" t="s">
        <v>1218</v>
      </c>
      <c r="E1235" s="17" t="s">
        <v>3127</v>
      </c>
      <c r="F1235" s="22">
        <v>6</v>
      </c>
      <c r="G1235" s="27">
        <v>2</v>
      </c>
      <c r="H1235" s="33">
        <v>6</v>
      </c>
      <c r="I1235" s="17">
        <v>1</v>
      </c>
      <c r="J1235" s="17">
        <v>1</v>
      </c>
      <c r="K1235" s="28">
        <v>5</v>
      </c>
      <c r="L1235" s="16">
        <f t="shared" si="42"/>
        <v>21</v>
      </c>
    </row>
    <row r="1236" spans="1:12" x14ac:dyDescent="0.25">
      <c r="A1236">
        <v>1687</v>
      </c>
      <c r="B1236" t="str">
        <f t="shared" si="43"/>
        <v>Nebraska,Pawnee County</v>
      </c>
      <c r="C1236" s="16" t="s">
        <v>43</v>
      </c>
      <c r="D1236" s="12" t="s">
        <v>770</v>
      </c>
      <c r="E1236" s="17" t="s">
        <v>3014</v>
      </c>
      <c r="F1236" s="22">
        <v>6</v>
      </c>
      <c r="G1236" s="27">
        <v>2</v>
      </c>
      <c r="H1236" s="29">
        <v>7</v>
      </c>
      <c r="I1236" s="17">
        <v>1</v>
      </c>
      <c r="J1236" s="17">
        <v>1</v>
      </c>
      <c r="K1236" s="28">
        <v>5</v>
      </c>
      <c r="L1236" s="16">
        <f t="shared" si="42"/>
        <v>22</v>
      </c>
    </row>
    <row r="1237" spans="1:12" x14ac:dyDescent="0.25">
      <c r="A1237">
        <v>1688</v>
      </c>
      <c r="B1237" t="str">
        <f t="shared" si="43"/>
        <v>Nebraska,Perkins County</v>
      </c>
      <c r="C1237" s="16" t="s">
        <v>43</v>
      </c>
      <c r="D1237" s="12" t="s">
        <v>1219</v>
      </c>
      <c r="E1237" s="17" t="s">
        <v>3541</v>
      </c>
      <c r="F1237" s="22">
        <v>6</v>
      </c>
      <c r="G1237" s="17">
        <v>1</v>
      </c>
      <c r="H1237" s="36">
        <v>4</v>
      </c>
      <c r="I1237" s="17">
        <v>1</v>
      </c>
      <c r="J1237" s="17">
        <v>1</v>
      </c>
      <c r="K1237" s="28">
        <v>5</v>
      </c>
      <c r="L1237" s="16">
        <f t="shared" si="42"/>
        <v>18</v>
      </c>
    </row>
    <row r="1238" spans="1:12" x14ac:dyDescent="0.25">
      <c r="A1238">
        <v>1689</v>
      </c>
      <c r="B1238" t="str">
        <f t="shared" si="43"/>
        <v>Nebraska,Phelps County</v>
      </c>
      <c r="C1238" s="16" t="s">
        <v>43</v>
      </c>
      <c r="D1238" s="12" t="s">
        <v>1136</v>
      </c>
      <c r="E1238" s="17" t="s">
        <v>3128</v>
      </c>
      <c r="F1238" s="22">
        <v>6</v>
      </c>
      <c r="G1238" s="27">
        <v>2</v>
      </c>
      <c r="H1238" s="33">
        <v>6</v>
      </c>
      <c r="I1238" s="17">
        <v>1</v>
      </c>
      <c r="J1238" s="17">
        <v>1</v>
      </c>
      <c r="K1238" s="28">
        <v>5</v>
      </c>
      <c r="L1238" s="16">
        <f t="shared" si="42"/>
        <v>21</v>
      </c>
    </row>
    <row r="1239" spans="1:12" x14ac:dyDescent="0.25">
      <c r="A1239">
        <v>1690</v>
      </c>
      <c r="B1239" t="str">
        <f t="shared" si="43"/>
        <v>Nebraska,Pierce County</v>
      </c>
      <c r="C1239" s="16" t="s">
        <v>43</v>
      </c>
      <c r="D1239" s="12" t="s">
        <v>517</v>
      </c>
      <c r="E1239" s="17" t="s">
        <v>3542</v>
      </c>
      <c r="F1239" s="34">
        <v>4</v>
      </c>
      <c r="G1239" s="27">
        <v>2</v>
      </c>
      <c r="H1239" s="36">
        <v>4</v>
      </c>
      <c r="I1239" s="17">
        <v>1</v>
      </c>
      <c r="J1239" s="17">
        <v>1</v>
      </c>
      <c r="K1239" s="28">
        <v>5</v>
      </c>
      <c r="L1239" s="16">
        <f t="shared" si="42"/>
        <v>17</v>
      </c>
    </row>
    <row r="1240" spans="1:12" x14ac:dyDescent="0.25">
      <c r="A1240">
        <v>1691</v>
      </c>
      <c r="B1240" t="str">
        <f t="shared" si="43"/>
        <v>Nebraska,Platte County</v>
      </c>
      <c r="C1240" s="16" t="s">
        <v>43</v>
      </c>
      <c r="D1240" s="12" t="s">
        <v>1137</v>
      </c>
      <c r="E1240" s="17" t="s">
        <v>3265</v>
      </c>
      <c r="F1240" s="22">
        <v>6</v>
      </c>
      <c r="G1240" s="27">
        <v>2</v>
      </c>
      <c r="H1240" s="24">
        <v>5</v>
      </c>
      <c r="I1240" s="17">
        <v>1</v>
      </c>
      <c r="J1240" s="17">
        <v>1</v>
      </c>
      <c r="K1240" s="28">
        <v>5</v>
      </c>
      <c r="L1240" s="16">
        <f t="shared" si="42"/>
        <v>20</v>
      </c>
    </row>
    <row r="1241" spans="1:12" x14ac:dyDescent="0.25">
      <c r="A1241">
        <v>1692</v>
      </c>
      <c r="B1241" t="str">
        <f t="shared" si="43"/>
        <v>Nebraska,Polk County</v>
      </c>
      <c r="C1241" s="16" t="s">
        <v>43</v>
      </c>
      <c r="D1241" s="12" t="s">
        <v>254</v>
      </c>
      <c r="E1241" s="17" t="s">
        <v>3409</v>
      </c>
      <c r="F1241" s="34">
        <v>4</v>
      </c>
      <c r="G1241" s="17">
        <v>1</v>
      </c>
      <c r="H1241" s="33">
        <v>6</v>
      </c>
      <c r="I1241" s="17">
        <v>1</v>
      </c>
      <c r="J1241" s="17">
        <v>1</v>
      </c>
      <c r="K1241" s="28">
        <v>5</v>
      </c>
      <c r="L1241" s="16">
        <f t="shared" si="42"/>
        <v>18</v>
      </c>
    </row>
    <row r="1242" spans="1:12" x14ac:dyDescent="0.25">
      <c r="A1242">
        <v>1693</v>
      </c>
      <c r="B1242" t="str">
        <f t="shared" si="43"/>
        <v>Nebraska,Red Willow County</v>
      </c>
      <c r="C1242" s="16" t="s">
        <v>43</v>
      </c>
      <c r="D1242" s="12" t="s">
        <v>1220</v>
      </c>
      <c r="E1242" s="17" t="s">
        <v>3129</v>
      </c>
      <c r="F1242" s="22">
        <v>6</v>
      </c>
      <c r="G1242" s="27">
        <v>2</v>
      </c>
      <c r="H1242" s="24">
        <v>5</v>
      </c>
      <c r="I1242" s="17">
        <v>1</v>
      </c>
      <c r="J1242" s="30">
        <v>2</v>
      </c>
      <c r="K1242" s="28">
        <v>5</v>
      </c>
      <c r="L1242" s="16">
        <f t="shared" si="42"/>
        <v>21</v>
      </c>
    </row>
    <row r="1243" spans="1:12" x14ac:dyDescent="0.25">
      <c r="A1243">
        <v>1694</v>
      </c>
      <c r="B1243" t="str">
        <f t="shared" si="43"/>
        <v>Nebraska,Richardson County</v>
      </c>
      <c r="C1243" s="16" t="s">
        <v>43</v>
      </c>
      <c r="D1243" s="12" t="s">
        <v>1221</v>
      </c>
      <c r="E1243" s="17" t="s">
        <v>3015</v>
      </c>
      <c r="F1243" s="22">
        <v>6</v>
      </c>
      <c r="G1243" s="27">
        <v>2</v>
      </c>
      <c r="H1243" s="29">
        <v>7</v>
      </c>
      <c r="I1243" s="17">
        <v>1</v>
      </c>
      <c r="J1243" s="17">
        <v>1</v>
      </c>
      <c r="K1243" s="28">
        <v>5</v>
      </c>
      <c r="L1243" s="16">
        <f t="shared" si="42"/>
        <v>22</v>
      </c>
    </row>
    <row r="1244" spans="1:12" x14ac:dyDescent="0.25">
      <c r="A1244">
        <v>1695</v>
      </c>
      <c r="B1244" t="str">
        <f t="shared" si="43"/>
        <v>Nebraska,Rock County</v>
      </c>
      <c r="C1244" s="16" t="s">
        <v>43</v>
      </c>
      <c r="D1244" s="12" t="s">
        <v>1058</v>
      </c>
      <c r="E1244" s="17" t="s">
        <v>3543</v>
      </c>
      <c r="F1244" s="34">
        <v>4</v>
      </c>
      <c r="G1244" s="17">
        <v>1</v>
      </c>
      <c r="H1244" s="24">
        <v>5</v>
      </c>
      <c r="I1244" s="17">
        <v>1</v>
      </c>
      <c r="J1244" s="17">
        <v>1</v>
      </c>
      <c r="K1244" s="28">
        <v>5</v>
      </c>
      <c r="L1244" s="16">
        <f t="shared" si="42"/>
        <v>17</v>
      </c>
    </row>
    <row r="1245" spans="1:12" x14ac:dyDescent="0.25">
      <c r="A1245">
        <v>1696</v>
      </c>
      <c r="B1245" t="str">
        <f t="shared" si="43"/>
        <v>Nebraska,Saline County</v>
      </c>
      <c r="C1245" s="16" t="s">
        <v>43</v>
      </c>
      <c r="D1245" s="12" t="s">
        <v>259</v>
      </c>
      <c r="E1245" s="17" t="s">
        <v>3130</v>
      </c>
      <c r="F1245" s="22">
        <v>6</v>
      </c>
      <c r="G1245" s="27">
        <v>2</v>
      </c>
      <c r="H1245" s="33">
        <v>6</v>
      </c>
      <c r="I1245" s="17">
        <v>1</v>
      </c>
      <c r="J1245" s="17">
        <v>1</v>
      </c>
      <c r="K1245" s="28">
        <v>5</v>
      </c>
      <c r="L1245" s="16">
        <f t="shared" si="42"/>
        <v>21</v>
      </c>
    </row>
    <row r="1246" spans="1:12" x14ac:dyDescent="0.25">
      <c r="A1246">
        <v>1697</v>
      </c>
      <c r="B1246" t="str">
        <f t="shared" si="43"/>
        <v>Nebraska,Sarpy County</v>
      </c>
      <c r="C1246" s="16" t="s">
        <v>43</v>
      </c>
      <c r="D1246" s="12" t="s">
        <v>1222</v>
      </c>
      <c r="E1246" s="17" t="s">
        <v>3266</v>
      </c>
      <c r="F1246" s="34">
        <v>4</v>
      </c>
      <c r="G1246" s="27">
        <v>2</v>
      </c>
      <c r="H1246" s="33">
        <v>6</v>
      </c>
      <c r="I1246" s="17">
        <v>1</v>
      </c>
      <c r="J1246" s="17">
        <v>1</v>
      </c>
      <c r="K1246" s="28">
        <v>5</v>
      </c>
      <c r="L1246" s="16">
        <f t="shared" si="42"/>
        <v>19</v>
      </c>
    </row>
    <row r="1247" spans="1:12" x14ac:dyDescent="0.25">
      <c r="A1247">
        <v>1698</v>
      </c>
      <c r="B1247" t="str">
        <f t="shared" si="43"/>
        <v>Nebraska,Saunders County</v>
      </c>
      <c r="C1247" s="16" t="s">
        <v>43</v>
      </c>
      <c r="D1247" s="12" t="s">
        <v>1223</v>
      </c>
      <c r="E1247" s="17" t="s">
        <v>3410</v>
      </c>
      <c r="F1247" s="34">
        <v>4</v>
      </c>
      <c r="G1247" s="27">
        <v>2</v>
      </c>
      <c r="H1247" s="24">
        <v>5</v>
      </c>
      <c r="I1247" s="17">
        <v>1</v>
      </c>
      <c r="J1247" s="17">
        <v>1</v>
      </c>
      <c r="K1247" s="28">
        <v>5</v>
      </c>
      <c r="L1247" s="16">
        <f t="shared" si="42"/>
        <v>18</v>
      </c>
    </row>
    <row r="1248" spans="1:12" x14ac:dyDescent="0.25">
      <c r="A1248">
        <v>1699</v>
      </c>
      <c r="B1248" t="str">
        <f t="shared" si="43"/>
        <v>Nebraska,Scotts Bluff County</v>
      </c>
      <c r="C1248" s="16" t="s">
        <v>43</v>
      </c>
      <c r="D1248" s="12" t="s">
        <v>1224</v>
      </c>
      <c r="E1248" s="17" t="s">
        <v>3647</v>
      </c>
      <c r="F1248" s="34">
        <v>4</v>
      </c>
      <c r="G1248" s="17">
        <v>1</v>
      </c>
      <c r="H1248" s="36">
        <v>4</v>
      </c>
      <c r="I1248" s="17">
        <v>1</v>
      </c>
      <c r="J1248" s="17">
        <v>1</v>
      </c>
      <c r="K1248" s="28">
        <v>5</v>
      </c>
      <c r="L1248" s="16">
        <f t="shared" si="42"/>
        <v>16</v>
      </c>
    </row>
    <row r="1249" spans="1:12" x14ac:dyDescent="0.25">
      <c r="A1249">
        <v>1700</v>
      </c>
      <c r="B1249" t="str">
        <f t="shared" si="43"/>
        <v>Nebraska,Seward County</v>
      </c>
      <c r="C1249" s="16" t="s">
        <v>43</v>
      </c>
      <c r="D1249" s="12" t="s">
        <v>779</v>
      </c>
      <c r="E1249" s="17" t="s">
        <v>3267</v>
      </c>
      <c r="F1249" s="34">
        <v>4</v>
      </c>
      <c r="G1249" s="27">
        <v>2</v>
      </c>
      <c r="H1249" s="33">
        <v>6</v>
      </c>
      <c r="I1249" s="17">
        <v>1</v>
      </c>
      <c r="J1249" s="17">
        <v>1</v>
      </c>
      <c r="K1249" s="28">
        <v>5</v>
      </c>
      <c r="L1249" s="16">
        <f t="shared" si="42"/>
        <v>19</v>
      </c>
    </row>
    <row r="1250" spans="1:12" x14ac:dyDescent="0.25">
      <c r="A1250">
        <v>1701</v>
      </c>
      <c r="B1250" t="str">
        <f t="shared" si="43"/>
        <v>Nebraska,Sheridan County</v>
      </c>
      <c r="C1250" s="16" t="s">
        <v>43</v>
      </c>
      <c r="D1250" s="12" t="s">
        <v>781</v>
      </c>
      <c r="E1250" s="17" t="s">
        <v>3411</v>
      </c>
      <c r="F1250" s="34">
        <v>4</v>
      </c>
      <c r="G1250" s="17">
        <v>1</v>
      </c>
      <c r="H1250" s="36">
        <v>4</v>
      </c>
      <c r="I1250" s="17">
        <v>1</v>
      </c>
      <c r="J1250" s="50">
        <v>3</v>
      </c>
      <c r="K1250" s="28">
        <v>5</v>
      </c>
      <c r="L1250" s="16">
        <f t="shared" si="42"/>
        <v>18</v>
      </c>
    </row>
    <row r="1251" spans="1:12" x14ac:dyDescent="0.25">
      <c r="A1251">
        <v>1702</v>
      </c>
      <c r="B1251" t="str">
        <f t="shared" si="43"/>
        <v>Nebraska,Sherman County</v>
      </c>
      <c r="C1251" s="16" t="s">
        <v>43</v>
      </c>
      <c r="D1251" s="12" t="s">
        <v>782</v>
      </c>
      <c r="E1251" s="17" t="s">
        <v>3268</v>
      </c>
      <c r="F1251" s="22">
        <v>6</v>
      </c>
      <c r="G1251" s="17">
        <v>1</v>
      </c>
      <c r="H1251" s="33">
        <v>6</v>
      </c>
      <c r="I1251" s="17">
        <v>1</v>
      </c>
      <c r="J1251" s="17">
        <v>1</v>
      </c>
      <c r="K1251" s="28">
        <v>5</v>
      </c>
      <c r="L1251" s="16">
        <f t="shared" si="42"/>
        <v>20</v>
      </c>
    </row>
    <row r="1252" spans="1:12" x14ac:dyDescent="0.25">
      <c r="A1252">
        <v>1703</v>
      </c>
      <c r="B1252" t="str">
        <f t="shared" si="43"/>
        <v>Nebraska,Sioux County</v>
      </c>
      <c r="C1252" s="16" t="s">
        <v>43</v>
      </c>
      <c r="D1252" s="12" t="s">
        <v>721</v>
      </c>
      <c r="E1252" s="17" t="s">
        <v>3412</v>
      </c>
      <c r="F1252" s="22">
        <v>6</v>
      </c>
      <c r="G1252" s="17">
        <v>1</v>
      </c>
      <c r="H1252" s="36">
        <v>4</v>
      </c>
      <c r="I1252" s="17">
        <v>1</v>
      </c>
      <c r="J1252" s="30">
        <v>2</v>
      </c>
      <c r="K1252" s="28">
        <v>5</v>
      </c>
      <c r="L1252" s="16">
        <f t="shared" si="42"/>
        <v>19</v>
      </c>
    </row>
    <row r="1253" spans="1:12" x14ac:dyDescent="0.25">
      <c r="A1253">
        <v>1704</v>
      </c>
      <c r="B1253" t="str">
        <f t="shared" si="43"/>
        <v>Nebraska,Stanton County</v>
      </c>
      <c r="C1253" s="16" t="s">
        <v>43</v>
      </c>
      <c r="D1253" s="12" t="s">
        <v>785</v>
      </c>
      <c r="E1253" s="17" t="s">
        <v>3544</v>
      </c>
      <c r="F1253" s="34">
        <v>4</v>
      </c>
      <c r="G1253" s="27">
        <v>2</v>
      </c>
      <c r="H1253" s="36">
        <v>4</v>
      </c>
      <c r="I1253" s="17">
        <v>1</v>
      </c>
      <c r="J1253" s="17">
        <v>1</v>
      </c>
      <c r="K1253" s="28">
        <v>5</v>
      </c>
      <c r="L1253" s="16">
        <f t="shared" si="42"/>
        <v>17</v>
      </c>
    </row>
    <row r="1254" spans="1:12" x14ac:dyDescent="0.25">
      <c r="A1254">
        <v>1705</v>
      </c>
      <c r="B1254" t="str">
        <f t="shared" si="43"/>
        <v>Nebraska,Thayer County</v>
      </c>
      <c r="C1254" s="16" t="s">
        <v>43</v>
      </c>
      <c r="D1254" s="12" t="s">
        <v>1225</v>
      </c>
      <c r="E1254" s="17" t="s">
        <v>3131</v>
      </c>
      <c r="F1254" s="22">
        <v>6</v>
      </c>
      <c r="G1254" s="27">
        <v>2</v>
      </c>
      <c r="H1254" s="33">
        <v>6</v>
      </c>
      <c r="I1254" s="17">
        <v>1</v>
      </c>
      <c r="J1254" s="17">
        <v>1</v>
      </c>
      <c r="K1254" s="28">
        <v>5</v>
      </c>
      <c r="L1254" s="16">
        <f t="shared" si="42"/>
        <v>21</v>
      </c>
    </row>
    <row r="1255" spans="1:12" x14ac:dyDescent="0.25">
      <c r="A1255">
        <v>1706</v>
      </c>
      <c r="B1255" t="str">
        <f t="shared" si="43"/>
        <v>Nebraska,Thomas County</v>
      </c>
      <c r="C1255" s="16" t="s">
        <v>43</v>
      </c>
      <c r="D1255" s="12" t="s">
        <v>532</v>
      </c>
      <c r="E1255" s="17" t="s">
        <v>3269</v>
      </c>
      <c r="F1255" s="22">
        <v>6</v>
      </c>
      <c r="G1255" s="27">
        <v>2</v>
      </c>
      <c r="H1255" s="36">
        <v>4</v>
      </c>
      <c r="I1255" s="17">
        <v>1</v>
      </c>
      <c r="J1255" s="30">
        <v>2</v>
      </c>
      <c r="K1255" s="28">
        <v>5</v>
      </c>
      <c r="L1255" s="16">
        <f t="shared" si="42"/>
        <v>20</v>
      </c>
    </row>
    <row r="1256" spans="1:12" x14ac:dyDescent="0.25">
      <c r="A1256">
        <v>1707</v>
      </c>
      <c r="B1256" t="str">
        <f t="shared" si="43"/>
        <v>Nebraska,Thurston County</v>
      </c>
      <c r="C1256" s="16" t="s">
        <v>43</v>
      </c>
      <c r="D1256" s="12" t="s">
        <v>1226</v>
      </c>
      <c r="E1256" s="17" t="s">
        <v>3413</v>
      </c>
      <c r="F1256" s="34">
        <v>4</v>
      </c>
      <c r="G1256" s="19">
        <v>4</v>
      </c>
      <c r="H1256" s="36">
        <v>4</v>
      </c>
      <c r="I1256" s="17">
        <v>1</v>
      </c>
      <c r="J1256" s="17">
        <v>1</v>
      </c>
      <c r="K1256" s="28">
        <v>5</v>
      </c>
      <c r="L1256" s="16">
        <f t="shared" si="42"/>
        <v>19</v>
      </c>
    </row>
    <row r="1257" spans="1:12" x14ac:dyDescent="0.25">
      <c r="A1257">
        <v>1708</v>
      </c>
      <c r="B1257" t="str">
        <f t="shared" si="43"/>
        <v>Nebraska,Valley County</v>
      </c>
      <c r="C1257" s="16" t="s">
        <v>43</v>
      </c>
      <c r="D1257" s="12" t="s">
        <v>587</v>
      </c>
      <c r="E1257" s="17" t="s">
        <v>3545</v>
      </c>
      <c r="F1257" s="34">
        <v>4</v>
      </c>
      <c r="G1257" s="17">
        <v>1</v>
      </c>
      <c r="H1257" s="24">
        <v>5</v>
      </c>
      <c r="I1257" s="17">
        <v>1</v>
      </c>
      <c r="J1257" s="17">
        <v>1</v>
      </c>
      <c r="K1257" s="28">
        <v>5</v>
      </c>
      <c r="L1257" s="16">
        <f t="shared" si="42"/>
        <v>17</v>
      </c>
    </row>
    <row r="1258" spans="1:12" x14ac:dyDescent="0.25">
      <c r="A1258">
        <v>1709</v>
      </c>
      <c r="B1258" t="str">
        <f t="shared" si="43"/>
        <v>Nebraska,Washington County</v>
      </c>
      <c r="C1258" s="16" t="s">
        <v>43</v>
      </c>
      <c r="D1258" s="12" t="s">
        <v>169</v>
      </c>
      <c r="E1258" s="17" t="s">
        <v>3546</v>
      </c>
      <c r="F1258" s="34">
        <v>4</v>
      </c>
      <c r="G1258" s="17">
        <v>1</v>
      </c>
      <c r="H1258" s="24">
        <v>5</v>
      </c>
      <c r="I1258" s="17">
        <v>1</v>
      </c>
      <c r="J1258" s="17">
        <v>1</v>
      </c>
      <c r="K1258" s="28">
        <v>5</v>
      </c>
      <c r="L1258" s="16">
        <f t="shared" si="42"/>
        <v>17</v>
      </c>
    </row>
    <row r="1259" spans="1:12" x14ac:dyDescent="0.25">
      <c r="A1259">
        <v>1710</v>
      </c>
      <c r="B1259" t="str">
        <f t="shared" si="43"/>
        <v>Nebraska,Wayne County</v>
      </c>
      <c r="C1259" s="16" t="s">
        <v>43</v>
      </c>
      <c r="D1259" s="12" t="s">
        <v>543</v>
      </c>
      <c r="E1259" s="17" t="s">
        <v>3648</v>
      </c>
      <c r="F1259" s="34">
        <v>4</v>
      </c>
      <c r="G1259" s="17">
        <v>1</v>
      </c>
      <c r="H1259" s="36">
        <v>4</v>
      </c>
      <c r="I1259" s="17">
        <v>1</v>
      </c>
      <c r="J1259" s="17">
        <v>1</v>
      </c>
      <c r="K1259" s="28">
        <v>5</v>
      </c>
      <c r="L1259" s="16">
        <f t="shared" si="42"/>
        <v>16</v>
      </c>
    </row>
    <row r="1260" spans="1:12" x14ac:dyDescent="0.25">
      <c r="A1260">
        <v>1711</v>
      </c>
      <c r="B1260" t="str">
        <f t="shared" si="43"/>
        <v>Nebraska,Webster County</v>
      </c>
      <c r="C1260" s="16" t="s">
        <v>43</v>
      </c>
      <c r="D1260" s="12" t="s">
        <v>544</v>
      </c>
      <c r="E1260" s="17" t="s">
        <v>3016</v>
      </c>
      <c r="F1260" s="22">
        <v>6</v>
      </c>
      <c r="G1260" s="27">
        <v>2</v>
      </c>
      <c r="H1260" s="29">
        <v>7</v>
      </c>
      <c r="I1260" s="17">
        <v>1</v>
      </c>
      <c r="J1260" s="17">
        <v>1</v>
      </c>
      <c r="K1260" s="28">
        <v>5</v>
      </c>
      <c r="L1260" s="16">
        <f t="shared" si="42"/>
        <v>22</v>
      </c>
    </row>
    <row r="1261" spans="1:12" x14ac:dyDescent="0.25">
      <c r="A1261">
        <v>1712</v>
      </c>
      <c r="B1261" t="str">
        <f t="shared" si="43"/>
        <v>Nebraska,Wheeler County</v>
      </c>
      <c r="C1261" s="16" t="s">
        <v>43</v>
      </c>
      <c r="D1261" s="12" t="s">
        <v>545</v>
      </c>
      <c r="E1261" s="17" t="s">
        <v>3547</v>
      </c>
      <c r="F1261" s="34">
        <v>4</v>
      </c>
      <c r="G1261" s="17">
        <v>1</v>
      </c>
      <c r="H1261" s="24">
        <v>5</v>
      </c>
      <c r="I1261" s="17">
        <v>1</v>
      </c>
      <c r="J1261" s="17">
        <v>1</v>
      </c>
      <c r="K1261" s="28">
        <v>5</v>
      </c>
      <c r="L1261" s="16">
        <f t="shared" si="42"/>
        <v>17</v>
      </c>
    </row>
    <row r="1262" spans="1:12" x14ac:dyDescent="0.25">
      <c r="A1262">
        <v>1713</v>
      </c>
      <c r="B1262" t="str">
        <f t="shared" si="43"/>
        <v>Nebraska,York County</v>
      </c>
      <c r="C1262" s="16" t="s">
        <v>43</v>
      </c>
      <c r="D1262" s="12" t="s">
        <v>923</v>
      </c>
      <c r="E1262" s="17" t="s">
        <v>3132</v>
      </c>
      <c r="F1262" s="22">
        <v>6</v>
      </c>
      <c r="G1262" s="27">
        <v>2</v>
      </c>
      <c r="H1262" s="33">
        <v>6</v>
      </c>
      <c r="I1262" s="17">
        <v>1</v>
      </c>
      <c r="J1262" s="17">
        <v>1</v>
      </c>
      <c r="K1262" s="28">
        <v>5</v>
      </c>
      <c r="L1262" s="16">
        <f t="shared" si="42"/>
        <v>21</v>
      </c>
    </row>
    <row r="1263" spans="1:12" x14ac:dyDescent="0.25">
      <c r="A1263">
        <v>1714</v>
      </c>
      <c r="B1263" t="str">
        <f t="shared" si="43"/>
        <v>Nevada,Churchill County</v>
      </c>
      <c r="C1263" s="16" t="s">
        <v>44</v>
      </c>
      <c r="D1263" s="12" t="s">
        <v>1227</v>
      </c>
      <c r="E1263" s="17" t="s">
        <v>2575</v>
      </c>
      <c r="F1263" s="18">
        <v>7</v>
      </c>
      <c r="G1263" s="27">
        <v>2</v>
      </c>
      <c r="H1263" s="17">
        <v>1</v>
      </c>
      <c r="I1263" s="17">
        <v>1</v>
      </c>
      <c r="J1263" s="54">
        <v>10</v>
      </c>
      <c r="K1263" s="28">
        <v>5</v>
      </c>
      <c r="L1263" s="16">
        <f t="shared" si="42"/>
        <v>26</v>
      </c>
    </row>
    <row r="1264" spans="1:12" x14ac:dyDescent="0.25">
      <c r="A1264">
        <v>1715</v>
      </c>
      <c r="B1264" t="str">
        <f t="shared" si="43"/>
        <v>Nevada,Clark County</v>
      </c>
      <c r="C1264" s="16" t="s">
        <v>44</v>
      </c>
      <c r="D1264" s="12" t="s">
        <v>222</v>
      </c>
      <c r="E1264" s="17" t="s">
        <v>3133</v>
      </c>
      <c r="F1264" s="44">
        <v>10</v>
      </c>
      <c r="G1264" s="23">
        <v>6</v>
      </c>
      <c r="H1264" s="17">
        <v>1</v>
      </c>
      <c r="I1264" s="17">
        <v>1</v>
      </c>
      <c r="J1264" s="17">
        <v>1</v>
      </c>
      <c r="K1264" s="28">
        <v>5</v>
      </c>
      <c r="L1264" s="16">
        <f t="shared" si="42"/>
        <v>24</v>
      </c>
    </row>
    <row r="1265" spans="1:12" x14ac:dyDescent="0.25">
      <c r="A1265">
        <v>1718</v>
      </c>
      <c r="B1265" t="str">
        <f t="shared" si="43"/>
        <v>Nevada,Esmeralda County</v>
      </c>
      <c r="C1265" s="16" t="s">
        <v>44</v>
      </c>
      <c r="D1265" s="12" t="s">
        <v>1229</v>
      </c>
      <c r="E1265" s="17" t="s">
        <v>3649</v>
      </c>
      <c r="F1265" s="48">
        <v>9</v>
      </c>
      <c r="G1265" s="27">
        <v>2</v>
      </c>
      <c r="H1265" s="17">
        <v>1</v>
      </c>
      <c r="I1265" s="17">
        <v>1</v>
      </c>
      <c r="J1265" s="17">
        <v>1</v>
      </c>
      <c r="K1265" s="28">
        <v>5</v>
      </c>
      <c r="L1265" s="16">
        <f t="shared" si="42"/>
        <v>19</v>
      </c>
    </row>
    <row r="1266" spans="1:12" x14ac:dyDescent="0.25">
      <c r="A1266">
        <v>1721</v>
      </c>
      <c r="B1266" t="str">
        <f t="shared" si="43"/>
        <v>Nevada,Lander County</v>
      </c>
      <c r="C1266" s="16" t="s">
        <v>44</v>
      </c>
      <c r="D1266" s="12" t="s">
        <v>1231</v>
      </c>
      <c r="E1266" s="17" t="s">
        <v>2907</v>
      </c>
      <c r="F1266" s="34">
        <v>4</v>
      </c>
      <c r="G1266" s="17">
        <v>1</v>
      </c>
      <c r="H1266" s="17">
        <v>1</v>
      </c>
      <c r="I1266" s="17">
        <v>1</v>
      </c>
      <c r="J1266" s="54">
        <v>10</v>
      </c>
      <c r="K1266" s="28">
        <v>5</v>
      </c>
      <c r="L1266" s="16">
        <f t="shared" si="42"/>
        <v>22</v>
      </c>
    </row>
    <row r="1267" spans="1:12" x14ac:dyDescent="0.25">
      <c r="A1267">
        <v>1722</v>
      </c>
      <c r="B1267" t="str">
        <f t="shared" si="43"/>
        <v>Nevada,Lincoln County</v>
      </c>
      <c r="C1267" s="16" t="s">
        <v>44</v>
      </c>
      <c r="D1267" s="12" t="s">
        <v>243</v>
      </c>
      <c r="E1267" s="17" t="s">
        <v>2818</v>
      </c>
      <c r="F1267" s="18">
        <v>7</v>
      </c>
      <c r="G1267" s="17">
        <v>1</v>
      </c>
      <c r="H1267" s="17">
        <v>1</v>
      </c>
      <c r="I1267" s="17">
        <v>1</v>
      </c>
      <c r="J1267" s="42">
        <v>9</v>
      </c>
      <c r="K1267" s="28">
        <v>5</v>
      </c>
      <c r="L1267" s="16">
        <f t="shared" si="42"/>
        <v>24</v>
      </c>
    </row>
    <row r="1268" spans="1:12" x14ac:dyDescent="0.25">
      <c r="A1268">
        <v>1723</v>
      </c>
      <c r="B1268" t="str">
        <f t="shared" si="43"/>
        <v>Nevada,Lyon County</v>
      </c>
      <c r="C1268" s="16" t="s">
        <v>44</v>
      </c>
      <c r="D1268" s="12" t="s">
        <v>707</v>
      </c>
      <c r="E1268" s="17" t="s">
        <v>3134</v>
      </c>
      <c r="F1268" s="18">
        <v>7</v>
      </c>
      <c r="G1268" s="17">
        <v>1</v>
      </c>
      <c r="H1268" s="17">
        <v>1</v>
      </c>
      <c r="I1268" s="17">
        <v>1</v>
      </c>
      <c r="J1268" s="41">
        <v>6</v>
      </c>
      <c r="K1268" s="28">
        <v>5</v>
      </c>
      <c r="L1268" s="16">
        <f t="shared" si="42"/>
        <v>21</v>
      </c>
    </row>
    <row r="1269" spans="1:12" x14ac:dyDescent="0.25">
      <c r="A1269">
        <v>1724</v>
      </c>
      <c r="B1269" t="str">
        <f t="shared" si="43"/>
        <v>Nevada,Mineral County</v>
      </c>
      <c r="C1269" s="16" t="s">
        <v>44</v>
      </c>
      <c r="D1269" s="12" t="s">
        <v>362</v>
      </c>
      <c r="E1269" s="17" t="s">
        <v>3270</v>
      </c>
      <c r="F1269" s="43">
        <v>3</v>
      </c>
      <c r="G1269" s="17">
        <v>1</v>
      </c>
      <c r="H1269" s="17">
        <v>1</v>
      </c>
      <c r="I1269" s="17">
        <v>1</v>
      </c>
      <c r="J1269" s="46">
        <v>8</v>
      </c>
      <c r="K1269" s="28">
        <v>5</v>
      </c>
      <c r="L1269" s="16">
        <f t="shared" si="42"/>
        <v>19</v>
      </c>
    </row>
    <row r="1270" spans="1:12" x14ac:dyDescent="0.25">
      <c r="A1270">
        <v>1725</v>
      </c>
      <c r="B1270" t="str">
        <f t="shared" si="43"/>
        <v>Nevada,Nye County</v>
      </c>
      <c r="C1270" s="16" t="s">
        <v>44</v>
      </c>
      <c r="D1270" s="12" t="s">
        <v>1232</v>
      </c>
      <c r="E1270" s="17" t="s">
        <v>2908</v>
      </c>
      <c r="F1270" s="22">
        <v>6</v>
      </c>
      <c r="G1270" s="17">
        <v>1</v>
      </c>
      <c r="H1270" s="17">
        <v>1</v>
      </c>
      <c r="I1270" s="17">
        <v>1</v>
      </c>
      <c r="J1270" s="42">
        <v>9</v>
      </c>
      <c r="K1270" s="28">
        <v>5</v>
      </c>
      <c r="L1270" s="16">
        <f t="shared" si="42"/>
        <v>23</v>
      </c>
    </row>
    <row r="1271" spans="1:12" x14ac:dyDescent="0.25">
      <c r="A1271">
        <v>1726</v>
      </c>
      <c r="B1271" t="str">
        <f t="shared" si="43"/>
        <v>Nevada,Pershing County</v>
      </c>
      <c r="C1271" s="16" t="s">
        <v>44</v>
      </c>
      <c r="D1271" s="12" t="s">
        <v>1233</v>
      </c>
      <c r="E1271" s="17" t="s">
        <v>2704</v>
      </c>
      <c r="F1271" s="18">
        <v>7</v>
      </c>
      <c r="G1271" s="17">
        <v>1</v>
      </c>
      <c r="H1271" s="17">
        <v>1</v>
      </c>
      <c r="I1271" s="17">
        <v>1</v>
      </c>
      <c r="J1271" s="54">
        <v>10</v>
      </c>
      <c r="K1271" s="28">
        <v>5</v>
      </c>
      <c r="L1271" s="16">
        <f t="shared" si="42"/>
        <v>25</v>
      </c>
    </row>
    <row r="1272" spans="1:12" x14ac:dyDescent="0.25">
      <c r="A1272">
        <v>1741</v>
      </c>
      <c r="B1272" t="str">
        <f t="shared" si="43"/>
        <v>New Jersey,Atlantic County</v>
      </c>
      <c r="C1272" s="16" t="s">
        <v>46</v>
      </c>
      <c r="D1272" s="12" t="s">
        <v>1245</v>
      </c>
      <c r="E1272" s="17" t="s">
        <v>3135</v>
      </c>
      <c r="F1272" s="43">
        <v>3</v>
      </c>
      <c r="G1272" s="19">
        <v>4</v>
      </c>
      <c r="H1272" s="53">
        <v>3</v>
      </c>
      <c r="I1272" s="25">
        <v>4</v>
      </c>
      <c r="J1272" s="50">
        <v>3</v>
      </c>
      <c r="K1272" s="28">
        <v>5</v>
      </c>
      <c r="L1272" s="16">
        <f t="shared" si="42"/>
        <v>22</v>
      </c>
    </row>
    <row r="1273" spans="1:12" x14ac:dyDescent="0.25">
      <c r="A1273">
        <v>1742</v>
      </c>
      <c r="B1273" t="str">
        <f t="shared" si="43"/>
        <v>New Jersey,Bergen County</v>
      </c>
      <c r="C1273" s="16" t="s">
        <v>46</v>
      </c>
      <c r="D1273" s="12" t="s">
        <v>1246</v>
      </c>
      <c r="E1273" s="17" t="s">
        <v>3650</v>
      </c>
      <c r="F1273" s="43">
        <v>3</v>
      </c>
      <c r="G1273" s="37">
        <v>5</v>
      </c>
      <c r="H1273" s="17">
        <v>1</v>
      </c>
      <c r="I1273" s="25">
        <v>4</v>
      </c>
      <c r="J1273" s="17">
        <v>1</v>
      </c>
      <c r="K1273" s="28">
        <v>5</v>
      </c>
      <c r="L1273" s="16">
        <f t="shared" si="42"/>
        <v>19</v>
      </c>
    </row>
    <row r="1274" spans="1:12" x14ac:dyDescent="0.25">
      <c r="A1274">
        <v>1743</v>
      </c>
      <c r="B1274" t="str">
        <f t="shared" si="43"/>
        <v>New Jersey,Burlington County</v>
      </c>
      <c r="C1274" s="16" t="s">
        <v>46</v>
      </c>
      <c r="D1274" s="12" t="s">
        <v>1247</v>
      </c>
      <c r="E1274" s="17" t="s">
        <v>3136</v>
      </c>
      <c r="F1274" s="34">
        <v>4</v>
      </c>
      <c r="G1274" s="27">
        <v>2</v>
      </c>
      <c r="H1274" s="53">
        <v>3</v>
      </c>
      <c r="I1274" s="25">
        <v>4</v>
      </c>
      <c r="J1274" s="50">
        <v>3</v>
      </c>
      <c r="K1274" s="28">
        <v>5</v>
      </c>
      <c r="L1274" s="16">
        <f t="shared" si="42"/>
        <v>21</v>
      </c>
    </row>
    <row r="1275" spans="1:12" x14ac:dyDescent="0.25">
      <c r="A1275">
        <v>1744</v>
      </c>
      <c r="B1275" t="str">
        <f t="shared" si="43"/>
        <v>New Jersey,Camden County</v>
      </c>
      <c r="C1275" s="16" t="s">
        <v>46</v>
      </c>
      <c r="D1275" s="12" t="s">
        <v>457</v>
      </c>
      <c r="E1275" s="17" t="s">
        <v>3271</v>
      </c>
      <c r="F1275" s="34">
        <v>4</v>
      </c>
      <c r="G1275" s="27">
        <v>2</v>
      </c>
      <c r="H1275" s="53">
        <v>3</v>
      </c>
      <c r="I1275" s="25">
        <v>4</v>
      </c>
      <c r="J1275" s="30">
        <v>2</v>
      </c>
      <c r="K1275" s="28">
        <v>5</v>
      </c>
      <c r="L1275" s="16">
        <f t="shared" si="42"/>
        <v>20</v>
      </c>
    </row>
    <row r="1276" spans="1:12" x14ac:dyDescent="0.25">
      <c r="A1276">
        <v>1746</v>
      </c>
      <c r="B1276" t="str">
        <f t="shared" si="43"/>
        <v>New Jersey,Cumberland County</v>
      </c>
      <c r="C1276" s="16" t="s">
        <v>46</v>
      </c>
      <c r="D1276" s="12" t="s">
        <v>597</v>
      </c>
      <c r="E1276" s="17" t="s">
        <v>3272</v>
      </c>
      <c r="F1276" s="43">
        <v>3</v>
      </c>
      <c r="G1276" s="27">
        <v>2</v>
      </c>
      <c r="H1276" s="53">
        <v>3</v>
      </c>
      <c r="I1276" s="25">
        <v>4</v>
      </c>
      <c r="J1276" s="50">
        <v>3</v>
      </c>
      <c r="K1276" s="28">
        <v>5</v>
      </c>
      <c r="L1276" s="16">
        <f t="shared" si="42"/>
        <v>20</v>
      </c>
    </row>
    <row r="1277" spans="1:12" x14ac:dyDescent="0.25">
      <c r="A1277">
        <v>1747</v>
      </c>
      <c r="B1277" t="str">
        <f t="shared" si="43"/>
        <v>New Jersey,Essex County</v>
      </c>
      <c r="C1277" s="16" t="s">
        <v>46</v>
      </c>
      <c r="D1277" s="12" t="s">
        <v>945</v>
      </c>
      <c r="E1277" s="17" t="s">
        <v>3651</v>
      </c>
      <c r="F1277" s="34">
        <v>4</v>
      </c>
      <c r="G1277" s="37">
        <v>5</v>
      </c>
      <c r="H1277" s="17">
        <v>1</v>
      </c>
      <c r="I1277" s="40">
        <v>3</v>
      </c>
      <c r="J1277" s="17">
        <v>1</v>
      </c>
      <c r="K1277" s="28">
        <v>5</v>
      </c>
      <c r="L1277" s="16">
        <f t="shared" si="42"/>
        <v>19</v>
      </c>
    </row>
    <row r="1278" spans="1:12" x14ac:dyDescent="0.25">
      <c r="A1278">
        <v>1748</v>
      </c>
      <c r="B1278" t="str">
        <f t="shared" si="43"/>
        <v>New Jersey,Gloucester County</v>
      </c>
      <c r="C1278" s="16" t="s">
        <v>46</v>
      </c>
      <c r="D1278" s="12" t="s">
        <v>1249</v>
      </c>
      <c r="E1278" s="17" t="s">
        <v>3137</v>
      </c>
      <c r="F1278" s="34">
        <v>4</v>
      </c>
      <c r="G1278" s="19">
        <v>4</v>
      </c>
      <c r="H1278" s="53">
        <v>3</v>
      </c>
      <c r="I1278" s="25">
        <v>4</v>
      </c>
      <c r="J1278" s="30">
        <v>2</v>
      </c>
      <c r="K1278" s="28">
        <v>5</v>
      </c>
      <c r="L1278" s="16">
        <f t="shared" si="42"/>
        <v>22</v>
      </c>
    </row>
    <row r="1279" spans="1:12" x14ac:dyDescent="0.25">
      <c r="A1279">
        <v>1749</v>
      </c>
      <c r="B1279" t="str">
        <f t="shared" si="43"/>
        <v>New Jersey,Hudson County</v>
      </c>
      <c r="C1279" s="16" t="s">
        <v>46</v>
      </c>
      <c r="D1279" s="12" t="s">
        <v>1250</v>
      </c>
      <c r="E1279" s="17" t="s">
        <v>3548</v>
      </c>
      <c r="F1279" s="34">
        <v>4</v>
      </c>
      <c r="G1279" s="37">
        <v>5</v>
      </c>
      <c r="H1279" s="17">
        <v>1</v>
      </c>
      <c r="I1279" s="25">
        <v>4</v>
      </c>
      <c r="J1279" s="17">
        <v>1</v>
      </c>
      <c r="K1279" s="28">
        <v>5</v>
      </c>
      <c r="L1279" s="16">
        <f t="shared" si="42"/>
        <v>20</v>
      </c>
    </row>
    <row r="1280" spans="1:12" x14ac:dyDescent="0.25">
      <c r="A1280">
        <v>1750</v>
      </c>
      <c r="B1280" t="str">
        <f t="shared" si="43"/>
        <v>New Jersey,Hunterdon County</v>
      </c>
      <c r="C1280" s="16" t="s">
        <v>46</v>
      </c>
      <c r="D1280" s="12" t="s">
        <v>1251</v>
      </c>
      <c r="E1280" s="17" t="s">
        <v>3652</v>
      </c>
      <c r="F1280" s="34">
        <v>4</v>
      </c>
      <c r="G1280" s="27">
        <v>2</v>
      </c>
      <c r="H1280" s="53">
        <v>3</v>
      </c>
      <c r="I1280" s="17">
        <v>1</v>
      </c>
      <c r="J1280" s="17">
        <v>1</v>
      </c>
      <c r="K1280" s="28">
        <v>5</v>
      </c>
      <c r="L1280" s="16">
        <f t="shared" si="42"/>
        <v>16</v>
      </c>
    </row>
    <row r="1281" spans="1:12" x14ac:dyDescent="0.25">
      <c r="A1281">
        <v>1751</v>
      </c>
      <c r="B1281" t="str">
        <f t="shared" si="43"/>
        <v>New Jersey,Mercer County</v>
      </c>
      <c r="C1281" s="16" t="s">
        <v>46</v>
      </c>
      <c r="D1281" s="12" t="s">
        <v>623</v>
      </c>
      <c r="E1281" s="17" t="s">
        <v>3414</v>
      </c>
      <c r="F1281" s="34">
        <v>4</v>
      </c>
      <c r="G1281" s="19">
        <v>4</v>
      </c>
      <c r="H1281" s="53">
        <v>3</v>
      </c>
      <c r="I1281" s="40">
        <v>3</v>
      </c>
      <c r="J1281" s="17">
        <v>1</v>
      </c>
      <c r="K1281" s="28">
        <v>5</v>
      </c>
      <c r="L1281" s="16">
        <f t="shared" si="42"/>
        <v>20</v>
      </c>
    </row>
    <row r="1282" spans="1:12" x14ac:dyDescent="0.25">
      <c r="A1282">
        <v>1752</v>
      </c>
      <c r="B1282" t="str">
        <f t="shared" si="43"/>
        <v>New Jersey,Middlesex County</v>
      </c>
      <c r="C1282" s="16" t="s">
        <v>46</v>
      </c>
      <c r="D1282" s="12" t="s">
        <v>385</v>
      </c>
      <c r="E1282" s="17" t="s">
        <v>3273</v>
      </c>
      <c r="F1282" s="34">
        <v>4</v>
      </c>
      <c r="G1282" s="19">
        <v>4</v>
      </c>
      <c r="H1282" s="53">
        <v>3</v>
      </c>
      <c r="I1282" s="25">
        <v>4</v>
      </c>
      <c r="J1282" s="17">
        <v>1</v>
      </c>
      <c r="K1282" s="28">
        <v>5</v>
      </c>
      <c r="L1282" s="16">
        <f t="shared" ref="L1282:L1345" si="44">SUM(F1282:K1282)</f>
        <v>21</v>
      </c>
    </row>
    <row r="1283" spans="1:12" x14ac:dyDescent="0.25">
      <c r="A1283">
        <v>1753</v>
      </c>
      <c r="B1283" t="str">
        <f t="shared" ref="B1283:B1346" si="45">C1283&amp;","&amp;D1283</f>
        <v>New Jersey,Monmouth County</v>
      </c>
      <c r="C1283" s="16" t="s">
        <v>46</v>
      </c>
      <c r="D1283" s="12" t="s">
        <v>1252</v>
      </c>
      <c r="E1283" s="17" t="s">
        <v>3415</v>
      </c>
      <c r="F1283" s="34">
        <v>4</v>
      </c>
      <c r="G1283" s="27">
        <v>2</v>
      </c>
      <c r="H1283" s="53">
        <v>3</v>
      </c>
      <c r="I1283" s="25">
        <v>4</v>
      </c>
      <c r="J1283" s="17">
        <v>1</v>
      </c>
      <c r="K1283" s="28">
        <v>5</v>
      </c>
      <c r="L1283" s="16">
        <f t="shared" si="44"/>
        <v>19</v>
      </c>
    </row>
    <row r="1284" spans="1:12" x14ac:dyDescent="0.25">
      <c r="A1284">
        <v>1755</v>
      </c>
      <c r="B1284" t="str">
        <f t="shared" si="45"/>
        <v>New Jersey,Ocean County</v>
      </c>
      <c r="C1284" s="16" t="s">
        <v>46</v>
      </c>
      <c r="D1284" s="12" t="s">
        <v>1253</v>
      </c>
      <c r="E1284" s="17" t="s">
        <v>3017</v>
      </c>
      <c r="F1284" s="34">
        <v>4</v>
      </c>
      <c r="G1284" s="27">
        <v>2</v>
      </c>
      <c r="H1284" s="53">
        <v>3</v>
      </c>
      <c r="I1284" s="61">
        <v>6</v>
      </c>
      <c r="J1284" s="50">
        <v>3</v>
      </c>
      <c r="K1284" s="28">
        <v>5</v>
      </c>
      <c r="L1284" s="16">
        <f t="shared" si="44"/>
        <v>23</v>
      </c>
    </row>
    <row r="1285" spans="1:12" x14ac:dyDescent="0.25">
      <c r="A1285">
        <v>1756</v>
      </c>
      <c r="B1285" t="str">
        <f t="shared" si="45"/>
        <v>New Jersey,Passaic County</v>
      </c>
      <c r="C1285" s="16" t="s">
        <v>46</v>
      </c>
      <c r="D1285" s="12" t="s">
        <v>1254</v>
      </c>
      <c r="E1285" s="17" t="s">
        <v>3653</v>
      </c>
      <c r="F1285" s="34">
        <v>4</v>
      </c>
      <c r="G1285" s="37">
        <v>5</v>
      </c>
      <c r="H1285" s="17">
        <v>1</v>
      </c>
      <c r="I1285" s="40">
        <v>3</v>
      </c>
      <c r="J1285" s="17">
        <v>1</v>
      </c>
      <c r="K1285" s="28">
        <v>5</v>
      </c>
      <c r="L1285" s="16">
        <f t="shared" si="44"/>
        <v>19</v>
      </c>
    </row>
    <row r="1286" spans="1:12" x14ac:dyDescent="0.25">
      <c r="A1286">
        <v>1757</v>
      </c>
      <c r="B1286" t="str">
        <f t="shared" si="45"/>
        <v>New Jersey,Salem County</v>
      </c>
      <c r="C1286" s="16" t="s">
        <v>46</v>
      </c>
      <c r="D1286" s="12" t="s">
        <v>1255</v>
      </c>
      <c r="E1286" s="17" t="s">
        <v>3018</v>
      </c>
      <c r="F1286" s="34">
        <v>4</v>
      </c>
      <c r="G1286" s="19">
        <v>4</v>
      </c>
      <c r="H1286" s="36">
        <v>4</v>
      </c>
      <c r="I1286" s="61">
        <v>6</v>
      </c>
      <c r="J1286" s="17">
        <v>1</v>
      </c>
      <c r="K1286" s="28">
        <v>5</v>
      </c>
      <c r="L1286" s="16">
        <f t="shared" si="44"/>
        <v>24</v>
      </c>
    </row>
    <row r="1287" spans="1:12" x14ac:dyDescent="0.25">
      <c r="A1287">
        <v>1758</v>
      </c>
      <c r="B1287" t="str">
        <f t="shared" si="45"/>
        <v>New Jersey,Somerset County</v>
      </c>
      <c r="C1287" s="16" t="s">
        <v>46</v>
      </c>
      <c r="D1287" s="12" t="s">
        <v>921</v>
      </c>
      <c r="E1287" s="17" t="s">
        <v>3549</v>
      </c>
      <c r="F1287" s="34">
        <v>4</v>
      </c>
      <c r="G1287" s="19">
        <v>4</v>
      </c>
      <c r="H1287" s="53">
        <v>3</v>
      </c>
      <c r="I1287" s="17">
        <v>1</v>
      </c>
      <c r="J1287" s="17">
        <v>1</v>
      </c>
      <c r="K1287" s="28">
        <v>5</v>
      </c>
      <c r="L1287" s="16">
        <f t="shared" si="44"/>
        <v>18</v>
      </c>
    </row>
    <row r="1288" spans="1:12" x14ac:dyDescent="0.25">
      <c r="A1288">
        <v>1760</v>
      </c>
      <c r="B1288" t="str">
        <f t="shared" si="45"/>
        <v>New Jersey,Union County</v>
      </c>
      <c r="C1288" s="16" t="s">
        <v>46</v>
      </c>
      <c r="D1288" s="12" t="s">
        <v>266</v>
      </c>
      <c r="E1288" s="17" t="s">
        <v>3741</v>
      </c>
      <c r="F1288" s="34">
        <v>4</v>
      </c>
      <c r="G1288" s="19">
        <v>4</v>
      </c>
      <c r="H1288" s="17">
        <v>1</v>
      </c>
      <c r="I1288" s="40">
        <v>3</v>
      </c>
      <c r="J1288" s="17">
        <v>1</v>
      </c>
      <c r="K1288" s="28">
        <v>5</v>
      </c>
      <c r="L1288" s="16">
        <f t="shared" si="44"/>
        <v>18</v>
      </c>
    </row>
    <row r="1289" spans="1:12" x14ac:dyDescent="0.25">
      <c r="A1289">
        <v>1762</v>
      </c>
      <c r="B1289" t="str">
        <f t="shared" si="45"/>
        <v>New Mexico,Bernalillo County</v>
      </c>
      <c r="C1289" s="16" t="s">
        <v>47</v>
      </c>
      <c r="D1289" s="12" t="s">
        <v>1256</v>
      </c>
      <c r="E1289" s="17" t="s">
        <v>3742</v>
      </c>
      <c r="F1289" s="22">
        <v>6</v>
      </c>
      <c r="G1289" s="17">
        <v>1</v>
      </c>
      <c r="H1289" s="17">
        <v>1</v>
      </c>
      <c r="I1289" s="17">
        <v>1</v>
      </c>
      <c r="J1289" s="50">
        <v>3</v>
      </c>
      <c r="K1289" s="28">
        <v>5</v>
      </c>
      <c r="L1289" s="16">
        <f t="shared" si="44"/>
        <v>17</v>
      </c>
    </row>
    <row r="1290" spans="1:12" x14ac:dyDescent="0.25">
      <c r="A1290">
        <v>1767</v>
      </c>
      <c r="B1290" t="str">
        <f t="shared" si="45"/>
        <v>New Mexico,Curry County</v>
      </c>
      <c r="C1290" s="16" t="s">
        <v>47</v>
      </c>
      <c r="D1290" s="12" t="s">
        <v>1260</v>
      </c>
      <c r="E1290" s="17" t="s">
        <v>2909</v>
      </c>
      <c r="F1290" s="18">
        <v>7</v>
      </c>
      <c r="G1290" s="17">
        <v>1</v>
      </c>
      <c r="H1290" s="33">
        <v>6</v>
      </c>
      <c r="I1290" s="17">
        <v>1</v>
      </c>
      <c r="J1290" s="50">
        <v>3</v>
      </c>
      <c r="K1290" s="28">
        <v>5</v>
      </c>
      <c r="L1290" s="16">
        <f t="shared" si="44"/>
        <v>23</v>
      </c>
    </row>
    <row r="1291" spans="1:12" x14ac:dyDescent="0.25">
      <c r="A1291">
        <v>1768</v>
      </c>
      <c r="B1291" t="str">
        <f t="shared" si="45"/>
        <v>New Mexico,De Baca County</v>
      </c>
      <c r="C1291" s="16" t="s">
        <v>47</v>
      </c>
      <c r="D1291" s="12" t="s">
        <v>1261</v>
      </c>
      <c r="E1291" s="17" t="s">
        <v>3743</v>
      </c>
      <c r="F1291" s="22">
        <v>6</v>
      </c>
      <c r="G1291" s="17">
        <v>1</v>
      </c>
      <c r="H1291" s="17">
        <v>1</v>
      </c>
      <c r="I1291" s="17">
        <v>1</v>
      </c>
      <c r="J1291" s="50">
        <v>3</v>
      </c>
      <c r="K1291" s="28">
        <v>5</v>
      </c>
      <c r="L1291" s="16">
        <f t="shared" si="44"/>
        <v>17</v>
      </c>
    </row>
    <row r="1292" spans="1:12" x14ac:dyDescent="0.25">
      <c r="A1292">
        <v>1769</v>
      </c>
      <c r="B1292" t="str">
        <f t="shared" si="45"/>
        <v>New Mexico,Dona Ana County</v>
      </c>
      <c r="C1292" s="16" t="s">
        <v>47</v>
      </c>
      <c r="D1292" s="12" t="s">
        <v>1262</v>
      </c>
      <c r="E1292" s="17" t="s">
        <v>2281</v>
      </c>
      <c r="F1292" s="48">
        <v>9</v>
      </c>
      <c r="G1292" s="27">
        <v>2</v>
      </c>
      <c r="H1292" s="35">
        <v>8</v>
      </c>
      <c r="I1292" s="17">
        <v>1</v>
      </c>
      <c r="J1292" s="47">
        <v>6</v>
      </c>
      <c r="K1292" s="28">
        <v>5</v>
      </c>
      <c r="L1292" s="16">
        <f t="shared" si="44"/>
        <v>31</v>
      </c>
    </row>
    <row r="1293" spans="1:12" x14ac:dyDescent="0.25">
      <c r="A1293">
        <v>1770</v>
      </c>
      <c r="B1293" t="str">
        <f t="shared" si="45"/>
        <v>New Mexico,Eddy County</v>
      </c>
      <c r="C1293" s="16" t="s">
        <v>47</v>
      </c>
      <c r="D1293" s="12" t="s">
        <v>1263</v>
      </c>
      <c r="E1293" s="17" t="s">
        <v>3019</v>
      </c>
      <c r="F1293" s="48">
        <v>9</v>
      </c>
      <c r="G1293" s="27">
        <v>2</v>
      </c>
      <c r="H1293" s="17">
        <v>1</v>
      </c>
      <c r="I1293" s="17">
        <v>1</v>
      </c>
      <c r="J1293" s="47">
        <v>6</v>
      </c>
      <c r="K1293" s="28">
        <v>5</v>
      </c>
      <c r="L1293" s="16">
        <f t="shared" si="44"/>
        <v>24</v>
      </c>
    </row>
    <row r="1294" spans="1:12" x14ac:dyDescent="0.25">
      <c r="A1294">
        <v>1771</v>
      </c>
      <c r="B1294" t="str">
        <f t="shared" si="45"/>
        <v>New Mexico,Grant County</v>
      </c>
      <c r="C1294" s="16" t="s">
        <v>47</v>
      </c>
      <c r="D1294" s="12" t="s">
        <v>235</v>
      </c>
      <c r="E1294" s="17" t="s">
        <v>2705</v>
      </c>
      <c r="F1294" s="22">
        <v>6</v>
      </c>
      <c r="G1294" s="17">
        <v>1</v>
      </c>
      <c r="H1294" s="36">
        <v>4</v>
      </c>
      <c r="I1294" s="17">
        <v>1</v>
      </c>
      <c r="J1294" s="45">
        <v>7</v>
      </c>
      <c r="K1294" s="28">
        <v>5</v>
      </c>
      <c r="L1294" s="16">
        <f t="shared" si="44"/>
        <v>24</v>
      </c>
    </row>
    <row r="1295" spans="1:12" x14ac:dyDescent="0.25">
      <c r="A1295">
        <v>1772</v>
      </c>
      <c r="B1295" t="str">
        <f t="shared" si="45"/>
        <v>New Mexico,Guadalupe County</v>
      </c>
      <c r="C1295" s="16" t="s">
        <v>47</v>
      </c>
      <c r="D1295" s="12" t="s">
        <v>1264</v>
      </c>
      <c r="E1295" s="17" t="s">
        <v>3416</v>
      </c>
      <c r="F1295" s="18">
        <v>7</v>
      </c>
      <c r="G1295" s="17">
        <v>1</v>
      </c>
      <c r="H1295" s="17">
        <v>1</v>
      </c>
      <c r="I1295" s="17">
        <v>1</v>
      </c>
      <c r="J1295" s="57">
        <v>5</v>
      </c>
      <c r="K1295" s="28">
        <v>5</v>
      </c>
      <c r="L1295" s="16">
        <f t="shared" si="44"/>
        <v>20</v>
      </c>
    </row>
    <row r="1296" spans="1:12" x14ac:dyDescent="0.25">
      <c r="A1296">
        <v>1774</v>
      </c>
      <c r="B1296" t="str">
        <f t="shared" si="45"/>
        <v>New Mexico,Hidalgo County</v>
      </c>
      <c r="C1296" s="16" t="s">
        <v>47</v>
      </c>
      <c r="D1296" s="12" t="s">
        <v>1266</v>
      </c>
      <c r="E1296" s="17" t="s">
        <v>2282</v>
      </c>
      <c r="F1296" s="48">
        <v>9</v>
      </c>
      <c r="G1296" s="27">
        <v>2</v>
      </c>
      <c r="H1296" s="33">
        <v>6</v>
      </c>
      <c r="I1296" s="17">
        <v>1</v>
      </c>
      <c r="J1296" s="45">
        <v>7</v>
      </c>
      <c r="K1296" s="28">
        <v>5</v>
      </c>
      <c r="L1296" s="16">
        <f t="shared" si="44"/>
        <v>30</v>
      </c>
    </row>
    <row r="1297" spans="1:12" x14ac:dyDescent="0.25">
      <c r="A1297">
        <v>1775</v>
      </c>
      <c r="B1297" t="str">
        <f t="shared" si="45"/>
        <v>New Mexico,Lea County</v>
      </c>
      <c r="C1297" s="16" t="s">
        <v>47</v>
      </c>
      <c r="D1297" s="12" t="s">
        <v>1267</v>
      </c>
      <c r="E1297" s="17" t="s">
        <v>2380</v>
      </c>
      <c r="F1297" s="18">
        <v>7</v>
      </c>
      <c r="G1297" s="17">
        <v>1</v>
      </c>
      <c r="H1297" s="35">
        <v>8</v>
      </c>
      <c r="I1297" s="17">
        <v>1</v>
      </c>
      <c r="J1297" s="47">
        <v>6</v>
      </c>
      <c r="K1297" s="28">
        <v>5</v>
      </c>
      <c r="L1297" s="16">
        <f t="shared" si="44"/>
        <v>28</v>
      </c>
    </row>
    <row r="1298" spans="1:12" x14ac:dyDescent="0.25">
      <c r="A1298">
        <v>1776</v>
      </c>
      <c r="B1298" t="str">
        <f t="shared" si="45"/>
        <v>New Mexico,Lincoln County</v>
      </c>
      <c r="C1298" s="16" t="s">
        <v>47</v>
      </c>
      <c r="D1298" s="12" t="s">
        <v>243</v>
      </c>
      <c r="E1298" s="17" t="s">
        <v>3550</v>
      </c>
      <c r="F1298" s="43">
        <v>3</v>
      </c>
      <c r="G1298" s="17">
        <v>1</v>
      </c>
      <c r="H1298" s="17">
        <v>1</v>
      </c>
      <c r="I1298" s="17">
        <v>1</v>
      </c>
      <c r="J1298" s="41">
        <v>6</v>
      </c>
      <c r="K1298" s="28">
        <v>5</v>
      </c>
      <c r="L1298" s="16">
        <f t="shared" si="44"/>
        <v>17</v>
      </c>
    </row>
    <row r="1299" spans="1:12" x14ac:dyDescent="0.25">
      <c r="A1299">
        <v>1778</v>
      </c>
      <c r="B1299" t="str">
        <f t="shared" si="45"/>
        <v>New Mexico,Luna County</v>
      </c>
      <c r="C1299" s="16" t="s">
        <v>47</v>
      </c>
      <c r="D1299" s="12" t="s">
        <v>1269</v>
      </c>
      <c r="E1299" s="17" t="s">
        <v>2273</v>
      </c>
      <c r="F1299" s="48">
        <v>9</v>
      </c>
      <c r="G1299" s="27">
        <v>2</v>
      </c>
      <c r="H1299" s="35">
        <v>8</v>
      </c>
      <c r="I1299" s="17">
        <v>1</v>
      </c>
      <c r="J1299" s="41">
        <v>6</v>
      </c>
      <c r="K1299" s="28">
        <v>5</v>
      </c>
      <c r="L1299" s="16">
        <f t="shared" si="44"/>
        <v>31</v>
      </c>
    </row>
    <row r="1300" spans="1:12" x14ac:dyDescent="0.25">
      <c r="A1300">
        <v>1781</v>
      </c>
      <c r="B1300" t="str">
        <f t="shared" si="45"/>
        <v>New Mexico,Otero County</v>
      </c>
      <c r="C1300" s="16" t="s">
        <v>47</v>
      </c>
      <c r="D1300" s="12" t="s">
        <v>366</v>
      </c>
      <c r="E1300" s="17" t="s">
        <v>3417</v>
      </c>
      <c r="F1300" s="43">
        <v>3</v>
      </c>
      <c r="G1300" s="17">
        <v>1</v>
      </c>
      <c r="H1300" s="17">
        <v>1</v>
      </c>
      <c r="I1300" s="17">
        <v>1</v>
      </c>
      <c r="J1300" s="45">
        <v>7</v>
      </c>
      <c r="K1300" s="28">
        <v>5</v>
      </c>
      <c r="L1300" s="16">
        <f t="shared" si="44"/>
        <v>18</v>
      </c>
    </row>
    <row r="1301" spans="1:12" x14ac:dyDescent="0.25">
      <c r="A1301">
        <v>1782</v>
      </c>
      <c r="B1301" t="str">
        <f t="shared" si="45"/>
        <v>New Mexico,Quay County</v>
      </c>
      <c r="C1301" s="16" t="s">
        <v>47</v>
      </c>
      <c r="D1301" s="12" t="s">
        <v>1272</v>
      </c>
      <c r="E1301" s="17" t="s">
        <v>2819</v>
      </c>
      <c r="F1301" s="48">
        <v>9</v>
      </c>
      <c r="G1301" s="27">
        <v>2</v>
      </c>
      <c r="H1301" s="24">
        <v>5</v>
      </c>
      <c r="I1301" s="17">
        <v>1</v>
      </c>
      <c r="J1301" s="50">
        <v>3</v>
      </c>
      <c r="K1301" s="28">
        <v>5</v>
      </c>
      <c r="L1301" s="16">
        <f t="shared" si="44"/>
        <v>25</v>
      </c>
    </row>
    <row r="1302" spans="1:12" x14ac:dyDescent="0.25">
      <c r="A1302">
        <v>1784</v>
      </c>
      <c r="B1302" t="str">
        <f t="shared" si="45"/>
        <v>New Mexico,Roosevelt County</v>
      </c>
      <c r="C1302" s="16" t="s">
        <v>47</v>
      </c>
      <c r="D1302" s="12" t="s">
        <v>1176</v>
      </c>
      <c r="E1302" s="17" t="s">
        <v>2820</v>
      </c>
      <c r="F1302" s="18">
        <v>7</v>
      </c>
      <c r="G1302" s="17">
        <v>1</v>
      </c>
      <c r="H1302" s="29">
        <v>7</v>
      </c>
      <c r="I1302" s="17">
        <v>1</v>
      </c>
      <c r="J1302" s="50">
        <v>3</v>
      </c>
      <c r="K1302" s="28">
        <v>5</v>
      </c>
      <c r="L1302" s="16">
        <f t="shared" si="44"/>
        <v>24</v>
      </c>
    </row>
    <row r="1303" spans="1:12" x14ac:dyDescent="0.25">
      <c r="A1303">
        <v>1785</v>
      </c>
      <c r="B1303" t="str">
        <f t="shared" si="45"/>
        <v>New Mexico,Sandoval County</v>
      </c>
      <c r="C1303" s="16" t="s">
        <v>47</v>
      </c>
      <c r="D1303" s="12" t="s">
        <v>1274</v>
      </c>
      <c r="E1303" s="17" t="s">
        <v>2910</v>
      </c>
      <c r="F1303" s="34">
        <v>4</v>
      </c>
      <c r="G1303" s="17">
        <v>1</v>
      </c>
      <c r="H1303" s="53">
        <v>3</v>
      </c>
      <c r="I1303" s="17">
        <v>1</v>
      </c>
      <c r="J1303" s="45">
        <v>7</v>
      </c>
      <c r="K1303" s="28">
        <v>5</v>
      </c>
      <c r="L1303" s="16">
        <f t="shared" si="44"/>
        <v>21</v>
      </c>
    </row>
    <row r="1304" spans="1:12" x14ac:dyDescent="0.25">
      <c r="A1304">
        <v>1789</v>
      </c>
      <c r="B1304" t="str">
        <f t="shared" si="45"/>
        <v>New Mexico,Sierra County</v>
      </c>
      <c r="C1304" s="16" t="s">
        <v>47</v>
      </c>
      <c r="D1304" s="12" t="s">
        <v>314</v>
      </c>
      <c r="E1304" s="17" t="s">
        <v>2381</v>
      </c>
      <c r="F1304" s="48">
        <v>9</v>
      </c>
      <c r="G1304" s="27">
        <v>2</v>
      </c>
      <c r="H1304" s="24">
        <v>5</v>
      </c>
      <c r="I1304" s="17">
        <v>1</v>
      </c>
      <c r="J1304" s="41">
        <v>6</v>
      </c>
      <c r="K1304" s="28">
        <v>5</v>
      </c>
      <c r="L1304" s="16">
        <f t="shared" si="44"/>
        <v>28</v>
      </c>
    </row>
    <row r="1305" spans="1:12" x14ac:dyDescent="0.25">
      <c r="A1305">
        <v>1790</v>
      </c>
      <c r="B1305" t="str">
        <f t="shared" si="45"/>
        <v>New Mexico,Socorro County</v>
      </c>
      <c r="C1305" s="16" t="s">
        <v>47</v>
      </c>
      <c r="D1305" s="12" t="s">
        <v>1276</v>
      </c>
      <c r="E1305" s="17" t="s">
        <v>2706</v>
      </c>
      <c r="F1305" s="18">
        <v>7</v>
      </c>
      <c r="G1305" s="17">
        <v>1</v>
      </c>
      <c r="H1305" s="36">
        <v>4</v>
      </c>
      <c r="I1305" s="17">
        <v>1</v>
      </c>
      <c r="J1305" s="41">
        <v>6</v>
      </c>
      <c r="K1305" s="28">
        <v>5</v>
      </c>
      <c r="L1305" s="16">
        <f t="shared" si="44"/>
        <v>24</v>
      </c>
    </row>
    <row r="1306" spans="1:12" x14ac:dyDescent="0.25">
      <c r="A1306">
        <v>1793</v>
      </c>
      <c r="B1306" t="str">
        <f t="shared" si="45"/>
        <v>New Mexico,Union County</v>
      </c>
      <c r="C1306" s="16" t="s">
        <v>47</v>
      </c>
      <c r="D1306" s="12" t="s">
        <v>266</v>
      </c>
      <c r="E1306" s="17" t="s">
        <v>3020</v>
      </c>
      <c r="F1306" s="34">
        <v>4</v>
      </c>
      <c r="G1306" s="17">
        <v>1</v>
      </c>
      <c r="H1306" s="36">
        <v>4</v>
      </c>
      <c r="I1306" s="17">
        <v>1</v>
      </c>
      <c r="J1306" s="47">
        <v>6</v>
      </c>
      <c r="K1306" s="28">
        <v>5</v>
      </c>
      <c r="L1306" s="16">
        <f t="shared" si="44"/>
        <v>21</v>
      </c>
    </row>
    <row r="1307" spans="1:12" x14ac:dyDescent="0.25">
      <c r="A1307">
        <v>1794</v>
      </c>
      <c r="B1307" t="str">
        <f t="shared" si="45"/>
        <v>New Mexico,Valencia County</v>
      </c>
      <c r="C1307" s="16" t="s">
        <v>47</v>
      </c>
      <c r="D1307" s="12" t="s">
        <v>1279</v>
      </c>
      <c r="E1307" s="17" t="s">
        <v>3138</v>
      </c>
      <c r="F1307" s="18">
        <v>7</v>
      </c>
      <c r="G1307" s="17">
        <v>1</v>
      </c>
      <c r="H1307" s="36">
        <v>4</v>
      </c>
      <c r="I1307" s="17">
        <v>1</v>
      </c>
      <c r="J1307" s="50">
        <v>3</v>
      </c>
      <c r="K1307" s="28">
        <v>5</v>
      </c>
      <c r="L1307" s="16">
        <f t="shared" si="44"/>
        <v>21</v>
      </c>
    </row>
    <row r="1308" spans="1:12" x14ac:dyDescent="0.25">
      <c r="A1308">
        <v>1797</v>
      </c>
      <c r="B1308" t="str">
        <f t="shared" si="45"/>
        <v>New York,Bronx County</v>
      </c>
      <c r="C1308" s="16" t="s">
        <v>48</v>
      </c>
      <c r="D1308" s="12" t="s">
        <v>1281</v>
      </c>
      <c r="E1308" s="17" t="s">
        <v>3654</v>
      </c>
      <c r="F1308" s="34">
        <v>4</v>
      </c>
      <c r="G1308" s="37">
        <v>5</v>
      </c>
      <c r="H1308" s="17">
        <v>1</v>
      </c>
      <c r="I1308" s="40">
        <v>3</v>
      </c>
      <c r="J1308" s="17">
        <v>1</v>
      </c>
      <c r="K1308" s="28">
        <v>5</v>
      </c>
      <c r="L1308" s="16">
        <f t="shared" si="44"/>
        <v>19</v>
      </c>
    </row>
    <row r="1309" spans="1:12" x14ac:dyDescent="0.25">
      <c r="A1309">
        <v>1818</v>
      </c>
      <c r="B1309" t="str">
        <f t="shared" si="45"/>
        <v>New York,Kings County</v>
      </c>
      <c r="C1309" s="16" t="s">
        <v>48</v>
      </c>
      <c r="D1309" s="12" t="s">
        <v>286</v>
      </c>
      <c r="E1309" s="17" t="s">
        <v>3744</v>
      </c>
      <c r="F1309" s="43">
        <v>3</v>
      </c>
      <c r="G1309" s="37">
        <v>5</v>
      </c>
      <c r="H1309" s="17">
        <v>1</v>
      </c>
      <c r="I1309" s="40">
        <v>3</v>
      </c>
      <c r="J1309" s="17">
        <v>1</v>
      </c>
      <c r="K1309" s="28">
        <v>5</v>
      </c>
      <c r="L1309" s="16">
        <f t="shared" si="44"/>
        <v>18</v>
      </c>
    </row>
    <row r="1310" spans="1:12" x14ac:dyDescent="0.25">
      <c r="A1310">
        <v>1825</v>
      </c>
      <c r="B1310" t="str">
        <f t="shared" si="45"/>
        <v>New York,New York County</v>
      </c>
      <c r="C1310" s="16" t="s">
        <v>48</v>
      </c>
      <c r="D1310" s="12" t="s">
        <v>1291</v>
      </c>
      <c r="E1310" s="17" t="s">
        <v>3784</v>
      </c>
      <c r="F1310" s="43">
        <v>3</v>
      </c>
      <c r="G1310" s="19">
        <v>4</v>
      </c>
      <c r="H1310" s="17">
        <v>1</v>
      </c>
      <c r="I1310" s="25">
        <v>4</v>
      </c>
      <c r="J1310" s="17">
        <v>1</v>
      </c>
      <c r="K1310" s="28">
        <v>5</v>
      </c>
      <c r="L1310" s="16">
        <f t="shared" si="44"/>
        <v>18</v>
      </c>
    </row>
    <row r="1311" spans="1:12" x14ac:dyDescent="0.25">
      <c r="A1311">
        <v>1835</v>
      </c>
      <c r="B1311" t="str">
        <f t="shared" si="45"/>
        <v>New York,Queens County</v>
      </c>
      <c r="C1311" s="16" t="s">
        <v>48</v>
      </c>
      <c r="D1311" s="12" t="s">
        <v>1297</v>
      </c>
      <c r="E1311" s="17" t="s">
        <v>3655</v>
      </c>
      <c r="F1311" s="34">
        <v>4</v>
      </c>
      <c r="G1311" s="37">
        <v>5</v>
      </c>
      <c r="H1311" s="17">
        <v>1</v>
      </c>
      <c r="I1311" s="40">
        <v>3</v>
      </c>
      <c r="J1311" s="17">
        <v>1</v>
      </c>
      <c r="K1311" s="28">
        <v>5</v>
      </c>
      <c r="L1311" s="16">
        <f t="shared" si="44"/>
        <v>19</v>
      </c>
    </row>
    <row r="1312" spans="1:12" x14ac:dyDescent="0.25">
      <c r="A1312">
        <v>1837</v>
      </c>
      <c r="B1312" t="str">
        <f t="shared" si="45"/>
        <v>New York,Richmond County</v>
      </c>
      <c r="C1312" s="16" t="s">
        <v>48</v>
      </c>
      <c r="D1312" s="12" t="s">
        <v>520</v>
      </c>
      <c r="E1312" s="17" t="s">
        <v>3551</v>
      </c>
      <c r="F1312" s="34">
        <v>4</v>
      </c>
      <c r="G1312" s="37">
        <v>5</v>
      </c>
      <c r="H1312" s="17">
        <v>1</v>
      </c>
      <c r="I1312" s="25">
        <v>4</v>
      </c>
      <c r="J1312" s="17">
        <v>1</v>
      </c>
      <c r="K1312" s="28">
        <v>5</v>
      </c>
      <c r="L1312" s="16">
        <f t="shared" si="44"/>
        <v>20</v>
      </c>
    </row>
    <row r="1313" spans="1:12" x14ac:dyDescent="0.25">
      <c r="A1313">
        <v>1846</v>
      </c>
      <c r="B1313" t="str">
        <f t="shared" si="45"/>
        <v>New York,Suffolk County</v>
      </c>
      <c r="C1313" s="16" t="s">
        <v>48</v>
      </c>
      <c r="D1313" s="12" t="s">
        <v>950</v>
      </c>
      <c r="E1313" s="17" t="s">
        <v>3552</v>
      </c>
      <c r="F1313" s="43">
        <v>3</v>
      </c>
      <c r="G1313" s="27">
        <v>2</v>
      </c>
      <c r="H1313" s="53">
        <v>3</v>
      </c>
      <c r="I1313" s="25">
        <v>4</v>
      </c>
      <c r="J1313" s="17">
        <v>1</v>
      </c>
      <c r="K1313" s="28">
        <v>5</v>
      </c>
      <c r="L1313" s="16">
        <f t="shared" si="44"/>
        <v>18</v>
      </c>
    </row>
    <row r="1314" spans="1:12" x14ac:dyDescent="0.25">
      <c r="A1314">
        <v>1854</v>
      </c>
      <c r="B1314" t="str">
        <f t="shared" si="45"/>
        <v>New York,Westchester County</v>
      </c>
      <c r="C1314" s="16" t="s">
        <v>48</v>
      </c>
      <c r="D1314" s="12" t="s">
        <v>1308</v>
      </c>
      <c r="E1314" s="17" t="s">
        <v>3553</v>
      </c>
      <c r="F1314" s="43">
        <v>3</v>
      </c>
      <c r="G1314" s="19">
        <v>4</v>
      </c>
      <c r="H1314" s="53">
        <v>3</v>
      </c>
      <c r="I1314" s="40">
        <v>3</v>
      </c>
      <c r="J1314" s="17">
        <v>1</v>
      </c>
      <c r="K1314" s="28">
        <v>5</v>
      </c>
      <c r="L1314" s="16">
        <f t="shared" si="44"/>
        <v>19</v>
      </c>
    </row>
    <row r="1315" spans="1:12" x14ac:dyDescent="0.25">
      <c r="A1315">
        <v>1857</v>
      </c>
      <c r="B1315" t="str">
        <f t="shared" si="45"/>
        <v>North Carolina,Alamance County</v>
      </c>
      <c r="C1315" s="16" t="s">
        <v>49</v>
      </c>
      <c r="D1315" s="12" t="s">
        <v>1311</v>
      </c>
      <c r="E1315" s="17" t="s">
        <v>3418</v>
      </c>
      <c r="F1315" s="22">
        <v>6</v>
      </c>
      <c r="G1315" s="27">
        <v>2</v>
      </c>
      <c r="H1315" s="36">
        <v>4</v>
      </c>
      <c r="I1315" s="17">
        <v>1</v>
      </c>
      <c r="J1315" s="17">
        <v>1</v>
      </c>
      <c r="K1315" s="28">
        <v>5</v>
      </c>
      <c r="L1315" s="16">
        <f t="shared" si="44"/>
        <v>19</v>
      </c>
    </row>
    <row r="1316" spans="1:12" x14ac:dyDescent="0.25">
      <c r="A1316">
        <v>1860</v>
      </c>
      <c r="B1316" t="str">
        <f t="shared" si="45"/>
        <v>North Carolina,Anson County</v>
      </c>
      <c r="C1316" s="16" t="s">
        <v>49</v>
      </c>
      <c r="D1316" s="12" t="s">
        <v>1313</v>
      </c>
      <c r="E1316" s="17" t="s">
        <v>3021</v>
      </c>
      <c r="F1316" s="22">
        <v>6</v>
      </c>
      <c r="G1316" s="27">
        <v>2</v>
      </c>
      <c r="H1316" s="29">
        <v>7</v>
      </c>
      <c r="I1316" s="17">
        <v>1</v>
      </c>
      <c r="J1316" s="17">
        <v>1</v>
      </c>
      <c r="K1316" s="28">
        <v>5</v>
      </c>
      <c r="L1316" s="16">
        <f t="shared" si="44"/>
        <v>22</v>
      </c>
    </row>
    <row r="1317" spans="1:12" x14ac:dyDescent="0.25">
      <c r="A1317">
        <v>1864</v>
      </c>
      <c r="B1317" t="str">
        <f t="shared" si="45"/>
        <v>North Carolina,Bertie County</v>
      </c>
      <c r="C1317" s="16" t="s">
        <v>49</v>
      </c>
      <c r="D1317" s="12" t="s">
        <v>1317</v>
      </c>
      <c r="E1317" s="17" t="s">
        <v>2382</v>
      </c>
      <c r="F1317" s="34">
        <v>4</v>
      </c>
      <c r="G1317" s="37">
        <v>5</v>
      </c>
      <c r="H1317" s="35">
        <v>8</v>
      </c>
      <c r="I1317" s="25">
        <v>4</v>
      </c>
      <c r="J1317" s="50">
        <v>3</v>
      </c>
      <c r="K1317" s="28">
        <v>5</v>
      </c>
      <c r="L1317" s="16">
        <f t="shared" si="44"/>
        <v>29</v>
      </c>
    </row>
    <row r="1318" spans="1:12" x14ac:dyDescent="0.25">
      <c r="A1318">
        <v>1865</v>
      </c>
      <c r="B1318" t="str">
        <f t="shared" si="45"/>
        <v>North Carolina,Bladen County</v>
      </c>
      <c r="C1318" s="16" t="s">
        <v>49</v>
      </c>
      <c r="D1318" s="12" t="s">
        <v>1318</v>
      </c>
      <c r="E1318" s="17" t="s">
        <v>2383</v>
      </c>
      <c r="F1318" s="22">
        <v>6</v>
      </c>
      <c r="G1318" s="37">
        <v>5</v>
      </c>
      <c r="H1318" s="20">
        <v>8</v>
      </c>
      <c r="I1318" s="17">
        <v>1</v>
      </c>
      <c r="J1318" s="50">
        <v>3</v>
      </c>
      <c r="K1318" s="28">
        <v>5</v>
      </c>
      <c r="L1318" s="16">
        <f t="shared" si="44"/>
        <v>28</v>
      </c>
    </row>
    <row r="1319" spans="1:12" x14ac:dyDescent="0.25">
      <c r="A1319">
        <v>1869</v>
      </c>
      <c r="B1319" t="str">
        <f t="shared" si="45"/>
        <v>North Carolina,Cabarrus County</v>
      </c>
      <c r="C1319" s="16" t="s">
        <v>49</v>
      </c>
      <c r="D1319" s="12" t="s">
        <v>1321</v>
      </c>
      <c r="E1319" s="17" t="s">
        <v>3554</v>
      </c>
      <c r="F1319" s="22">
        <v>6</v>
      </c>
      <c r="G1319" s="17">
        <v>1</v>
      </c>
      <c r="H1319" s="36">
        <v>4</v>
      </c>
      <c r="I1319" s="17">
        <v>1</v>
      </c>
      <c r="J1319" s="17">
        <v>1</v>
      </c>
      <c r="K1319" s="28">
        <v>5</v>
      </c>
      <c r="L1319" s="16">
        <f t="shared" si="44"/>
        <v>18</v>
      </c>
    </row>
    <row r="1320" spans="1:12" x14ac:dyDescent="0.25">
      <c r="A1320">
        <v>1870</v>
      </c>
      <c r="B1320" t="str">
        <f t="shared" si="45"/>
        <v>North Carolina,Caldwell County</v>
      </c>
      <c r="C1320" s="16" t="s">
        <v>49</v>
      </c>
      <c r="D1320" s="12" t="s">
        <v>805</v>
      </c>
      <c r="E1320" s="17" t="s">
        <v>3745</v>
      </c>
      <c r="F1320" s="34">
        <v>4</v>
      </c>
      <c r="G1320" s="17">
        <v>1</v>
      </c>
      <c r="H1320" s="53">
        <v>3</v>
      </c>
      <c r="I1320" s="17">
        <v>1</v>
      </c>
      <c r="J1320" s="17">
        <v>1</v>
      </c>
      <c r="K1320" s="28">
        <v>5</v>
      </c>
      <c r="L1320" s="16">
        <f t="shared" si="44"/>
        <v>15</v>
      </c>
    </row>
    <row r="1321" spans="1:12" x14ac:dyDescent="0.25">
      <c r="A1321">
        <v>1874</v>
      </c>
      <c r="B1321" t="str">
        <f t="shared" si="45"/>
        <v>North Carolina,Catawba County</v>
      </c>
      <c r="C1321" s="16" t="s">
        <v>49</v>
      </c>
      <c r="D1321" s="12" t="s">
        <v>1324</v>
      </c>
      <c r="E1321" s="17" t="s">
        <v>3746</v>
      </c>
      <c r="F1321" s="34">
        <v>4</v>
      </c>
      <c r="G1321" s="17">
        <v>1</v>
      </c>
      <c r="H1321" s="53">
        <v>3</v>
      </c>
      <c r="I1321" s="17">
        <v>1</v>
      </c>
      <c r="J1321" s="17">
        <v>1</v>
      </c>
      <c r="K1321" s="28">
        <v>5</v>
      </c>
      <c r="L1321" s="16">
        <f t="shared" si="44"/>
        <v>15</v>
      </c>
    </row>
    <row r="1322" spans="1:12" x14ac:dyDescent="0.25">
      <c r="A1322">
        <v>1875</v>
      </c>
      <c r="B1322" t="str">
        <f t="shared" si="45"/>
        <v>North Carolina,Chatham County</v>
      </c>
      <c r="C1322" s="16" t="s">
        <v>49</v>
      </c>
      <c r="D1322" s="12" t="s">
        <v>461</v>
      </c>
      <c r="E1322" s="17" t="s">
        <v>3022</v>
      </c>
      <c r="F1322" s="22">
        <v>6</v>
      </c>
      <c r="G1322" s="27">
        <v>2</v>
      </c>
      <c r="H1322" s="29">
        <v>7</v>
      </c>
      <c r="I1322" s="17">
        <v>1</v>
      </c>
      <c r="J1322" s="17">
        <v>1</v>
      </c>
      <c r="K1322" s="28">
        <v>5</v>
      </c>
      <c r="L1322" s="16">
        <f t="shared" si="44"/>
        <v>22</v>
      </c>
    </row>
    <row r="1323" spans="1:12" x14ac:dyDescent="0.25">
      <c r="A1323">
        <v>1876</v>
      </c>
      <c r="B1323" t="str">
        <f t="shared" si="45"/>
        <v>North Carolina,Cherokee County</v>
      </c>
      <c r="C1323" s="16" t="s">
        <v>49</v>
      </c>
      <c r="D1323" s="12" t="s">
        <v>114</v>
      </c>
      <c r="E1323" s="17" t="s">
        <v>3747</v>
      </c>
      <c r="F1323" s="34">
        <v>4</v>
      </c>
      <c r="G1323" s="17">
        <v>1</v>
      </c>
      <c r="H1323" s="64">
        <v>3</v>
      </c>
      <c r="I1323" s="17">
        <v>1</v>
      </c>
      <c r="J1323" s="30">
        <v>2</v>
      </c>
      <c r="K1323" s="28">
        <v>5</v>
      </c>
      <c r="L1323" s="16">
        <f t="shared" si="44"/>
        <v>16</v>
      </c>
    </row>
    <row r="1324" spans="1:12" x14ac:dyDescent="0.25">
      <c r="A1324">
        <v>1879</v>
      </c>
      <c r="B1324" t="str">
        <f t="shared" si="45"/>
        <v>North Carolina,Cleveland County</v>
      </c>
      <c r="C1324" s="16" t="s">
        <v>49</v>
      </c>
      <c r="D1324" s="12" t="s">
        <v>223</v>
      </c>
      <c r="E1324" s="17" t="s">
        <v>3748</v>
      </c>
      <c r="F1324" s="34">
        <v>4</v>
      </c>
      <c r="G1324" s="17">
        <v>1</v>
      </c>
      <c r="H1324" s="53">
        <v>3</v>
      </c>
      <c r="I1324" s="17">
        <v>1</v>
      </c>
      <c r="J1324" s="17">
        <v>1</v>
      </c>
      <c r="K1324" s="28">
        <v>5</v>
      </c>
      <c r="L1324" s="16">
        <f t="shared" si="44"/>
        <v>15</v>
      </c>
    </row>
    <row r="1325" spans="1:12" x14ac:dyDescent="0.25">
      <c r="A1325">
        <v>1880</v>
      </c>
      <c r="B1325" t="str">
        <f t="shared" si="45"/>
        <v>North Carolina,Columbus County</v>
      </c>
      <c r="C1325" s="16" t="s">
        <v>49</v>
      </c>
      <c r="D1325" s="12" t="s">
        <v>1326</v>
      </c>
      <c r="E1325" s="17" t="s">
        <v>2384</v>
      </c>
      <c r="F1325" s="34">
        <v>4</v>
      </c>
      <c r="G1325" s="37">
        <v>5</v>
      </c>
      <c r="H1325" s="20">
        <v>8</v>
      </c>
      <c r="I1325" s="40">
        <v>3</v>
      </c>
      <c r="J1325" s="50">
        <v>3</v>
      </c>
      <c r="K1325" s="28">
        <v>5</v>
      </c>
      <c r="L1325" s="16">
        <f t="shared" si="44"/>
        <v>28</v>
      </c>
    </row>
    <row r="1326" spans="1:12" x14ac:dyDescent="0.25">
      <c r="A1326">
        <v>1882</v>
      </c>
      <c r="B1326" t="str">
        <f t="shared" si="45"/>
        <v>North Carolina,Cumberland County</v>
      </c>
      <c r="C1326" s="16" t="s">
        <v>49</v>
      </c>
      <c r="D1326" s="12" t="s">
        <v>597</v>
      </c>
      <c r="E1326" s="17" t="s">
        <v>2458</v>
      </c>
      <c r="F1326" s="22">
        <v>6</v>
      </c>
      <c r="G1326" s="23">
        <v>6</v>
      </c>
      <c r="H1326" s="20">
        <v>8</v>
      </c>
      <c r="I1326" s="17">
        <v>1</v>
      </c>
      <c r="J1326" s="17">
        <v>1</v>
      </c>
      <c r="K1326" s="28">
        <v>5</v>
      </c>
      <c r="L1326" s="16">
        <f t="shared" si="44"/>
        <v>27</v>
      </c>
    </row>
    <row r="1327" spans="1:12" x14ac:dyDescent="0.25">
      <c r="A1327">
        <v>1885</v>
      </c>
      <c r="B1327" t="str">
        <f t="shared" si="45"/>
        <v>North Carolina,Davidson County</v>
      </c>
      <c r="C1327" s="16" t="s">
        <v>49</v>
      </c>
      <c r="D1327" s="12" t="s">
        <v>1330</v>
      </c>
      <c r="E1327" s="17" t="s">
        <v>3749</v>
      </c>
      <c r="F1327" s="34">
        <v>4</v>
      </c>
      <c r="G1327" s="17">
        <v>1</v>
      </c>
      <c r="H1327" s="53">
        <v>3</v>
      </c>
      <c r="I1327" s="17">
        <v>1</v>
      </c>
      <c r="J1327" s="17">
        <v>1</v>
      </c>
      <c r="K1327" s="28">
        <v>5</v>
      </c>
      <c r="L1327" s="16">
        <f t="shared" si="44"/>
        <v>15</v>
      </c>
    </row>
    <row r="1328" spans="1:12" x14ac:dyDescent="0.25">
      <c r="A1328">
        <v>1886</v>
      </c>
      <c r="B1328" t="str">
        <f t="shared" si="45"/>
        <v>North Carolina,Davie County</v>
      </c>
      <c r="C1328" s="16" t="s">
        <v>49</v>
      </c>
      <c r="D1328" s="12" t="s">
        <v>1331</v>
      </c>
      <c r="E1328" s="17" t="s">
        <v>3750</v>
      </c>
      <c r="F1328" s="34">
        <v>4</v>
      </c>
      <c r="G1328" s="17">
        <v>1</v>
      </c>
      <c r="H1328" s="53">
        <v>3</v>
      </c>
      <c r="I1328" s="17">
        <v>1</v>
      </c>
      <c r="J1328" s="17">
        <v>1</v>
      </c>
      <c r="K1328" s="28">
        <v>5</v>
      </c>
      <c r="L1328" s="16">
        <f t="shared" si="44"/>
        <v>15</v>
      </c>
    </row>
    <row r="1329" spans="1:12" x14ac:dyDescent="0.25">
      <c r="A1329">
        <v>1887</v>
      </c>
      <c r="B1329" t="str">
        <f t="shared" si="45"/>
        <v>North Carolina,Duplin County</v>
      </c>
      <c r="C1329" s="16" t="s">
        <v>49</v>
      </c>
      <c r="D1329" s="12" t="s">
        <v>1332</v>
      </c>
      <c r="E1329" s="17" t="s">
        <v>2707</v>
      </c>
      <c r="F1329" s="34">
        <v>4</v>
      </c>
      <c r="G1329" s="23">
        <v>6</v>
      </c>
      <c r="H1329" s="35">
        <v>8</v>
      </c>
      <c r="I1329" s="17">
        <v>1</v>
      </c>
      <c r="J1329" s="17">
        <v>1</v>
      </c>
      <c r="K1329" s="28">
        <v>5</v>
      </c>
      <c r="L1329" s="16">
        <f t="shared" si="44"/>
        <v>25</v>
      </c>
    </row>
    <row r="1330" spans="1:12" x14ac:dyDescent="0.25">
      <c r="A1330">
        <v>1888</v>
      </c>
      <c r="B1330" t="str">
        <f t="shared" si="45"/>
        <v>North Carolina,Durham County</v>
      </c>
      <c r="C1330" s="16" t="s">
        <v>49</v>
      </c>
      <c r="D1330" s="12" t="s">
        <v>1333</v>
      </c>
      <c r="E1330" s="17" t="s">
        <v>3139</v>
      </c>
      <c r="F1330" s="22">
        <v>6</v>
      </c>
      <c r="G1330" s="27">
        <v>2</v>
      </c>
      <c r="H1330" s="33">
        <v>6</v>
      </c>
      <c r="I1330" s="17">
        <v>1</v>
      </c>
      <c r="J1330" s="17">
        <v>1</v>
      </c>
      <c r="K1330" s="28">
        <v>5</v>
      </c>
      <c r="L1330" s="16">
        <f t="shared" si="44"/>
        <v>21</v>
      </c>
    </row>
    <row r="1331" spans="1:12" x14ac:dyDescent="0.25">
      <c r="A1331">
        <v>1889</v>
      </c>
      <c r="B1331" t="str">
        <f t="shared" si="45"/>
        <v>North Carolina,Edgecombe County</v>
      </c>
      <c r="C1331" s="16" t="s">
        <v>49</v>
      </c>
      <c r="D1331" s="12" t="s">
        <v>1334</v>
      </c>
      <c r="E1331" s="17" t="s">
        <v>2576</v>
      </c>
      <c r="F1331" s="22">
        <v>6</v>
      </c>
      <c r="G1331" s="37">
        <v>5</v>
      </c>
      <c r="H1331" s="20">
        <v>8</v>
      </c>
      <c r="I1331" s="17">
        <v>1</v>
      </c>
      <c r="J1331" s="17">
        <v>1</v>
      </c>
      <c r="K1331" s="28">
        <v>5</v>
      </c>
      <c r="L1331" s="16">
        <f t="shared" si="44"/>
        <v>26</v>
      </c>
    </row>
    <row r="1332" spans="1:12" x14ac:dyDescent="0.25">
      <c r="A1332">
        <v>1891</v>
      </c>
      <c r="B1332" t="str">
        <f t="shared" si="45"/>
        <v>North Carolina,Franklin County</v>
      </c>
      <c r="C1332" s="16" t="s">
        <v>49</v>
      </c>
      <c r="D1332" s="12" t="s">
        <v>134</v>
      </c>
      <c r="E1332" s="17" t="s">
        <v>3555</v>
      </c>
      <c r="F1332" s="22">
        <v>6</v>
      </c>
      <c r="G1332" s="17">
        <v>1</v>
      </c>
      <c r="H1332" s="36">
        <v>4</v>
      </c>
      <c r="I1332" s="17">
        <v>1</v>
      </c>
      <c r="J1332" s="17">
        <v>1</v>
      </c>
      <c r="K1332" s="28">
        <v>5</v>
      </c>
      <c r="L1332" s="16">
        <f t="shared" si="44"/>
        <v>18</v>
      </c>
    </row>
    <row r="1333" spans="1:12" x14ac:dyDescent="0.25">
      <c r="A1333">
        <v>1892</v>
      </c>
      <c r="B1333" t="str">
        <f t="shared" si="45"/>
        <v>North Carolina,Gaston County</v>
      </c>
      <c r="C1333" s="16" t="s">
        <v>49</v>
      </c>
      <c r="D1333" s="12" t="s">
        <v>1335</v>
      </c>
      <c r="E1333" s="17" t="s">
        <v>3751</v>
      </c>
      <c r="F1333" s="34">
        <v>4</v>
      </c>
      <c r="G1333" s="17">
        <v>1</v>
      </c>
      <c r="H1333" s="53">
        <v>3</v>
      </c>
      <c r="I1333" s="17">
        <v>1</v>
      </c>
      <c r="J1333" s="17">
        <v>1</v>
      </c>
      <c r="K1333" s="28">
        <v>5</v>
      </c>
      <c r="L1333" s="16">
        <f t="shared" si="44"/>
        <v>15</v>
      </c>
    </row>
    <row r="1334" spans="1:12" x14ac:dyDescent="0.25">
      <c r="A1334">
        <v>1895</v>
      </c>
      <c r="B1334" t="str">
        <f t="shared" si="45"/>
        <v>North Carolina,Granville County</v>
      </c>
      <c r="C1334" s="16" t="s">
        <v>49</v>
      </c>
      <c r="D1334" s="12" t="s">
        <v>1337</v>
      </c>
      <c r="E1334" s="17" t="s">
        <v>3419</v>
      </c>
      <c r="F1334" s="22">
        <v>6</v>
      </c>
      <c r="G1334" s="17">
        <v>1</v>
      </c>
      <c r="H1334" s="24">
        <v>5</v>
      </c>
      <c r="I1334" s="17">
        <v>1</v>
      </c>
      <c r="J1334" s="17">
        <v>1</v>
      </c>
      <c r="K1334" s="28">
        <v>5</v>
      </c>
      <c r="L1334" s="16">
        <f t="shared" si="44"/>
        <v>19</v>
      </c>
    </row>
    <row r="1335" spans="1:12" x14ac:dyDescent="0.25">
      <c r="A1335">
        <v>1897</v>
      </c>
      <c r="B1335" t="str">
        <f t="shared" si="45"/>
        <v>North Carolina,Guilford County</v>
      </c>
      <c r="C1335" s="16" t="s">
        <v>49</v>
      </c>
      <c r="D1335" s="12" t="s">
        <v>1338</v>
      </c>
      <c r="E1335" s="17" t="s">
        <v>3752</v>
      </c>
      <c r="F1335" s="34">
        <v>4</v>
      </c>
      <c r="G1335" s="17">
        <v>1</v>
      </c>
      <c r="H1335" s="53">
        <v>3</v>
      </c>
      <c r="I1335" s="17">
        <v>1</v>
      </c>
      <c r="J1335" s="17">
        <v>1</v>
      </c>
      <c r="K1335" s="28">
        <v>5</v>
      </c>
      <c r="L1335" s="16">
        <f t="shared" si="44"/>
        <v>15</v>
      </c>
    </row>
    <row r="1336" spans="1:12" x14ac:dyDescent="0.25">
      <c r="A1336">
        <v>1898</v>
      </c>
      <c r="B1336" t="str">
        <f t="shared" si="45"/>
        <v>North Carolina,Halifax County</v>
      </c>
      <c r="C1336" s="16" t="s">
        <v>49</v>
      </c>
      <c r="D1336" s="12" t="s">
        <v>1339</v>
      </c>
      <c r="E1336" s="17" t="s">
        <v>3023</v>
      </c>
      <c r="F1336" s="34">
        <v>4</v>
      </c>
      <c r="G1336" s="19">
        <v>4</v>
      </c>
      <c r="H1336" s="29">
        <v>7</v>
      </c>
      <c r="I1336" s="17">
        <v>1</v>
      </c>
      <c r="J1336" s="17">
        <v>1</v>
      </c>
      <c r="K1336" s="28">
        <v>5</v>
      </c>
      <c r="L1336" s="16">
        <f t="shared" si="44"/>
        <v>22</v>
      </c>
    </row>
    <row r="1337" spans="1:12" x14ac:dyDescent="0.25">
      <c r="A1337">
        <v>1899</v>
      </c>
      <c r="B1337" t="str">
        <f t="shared" si="45"/>
        <v>North Carolina,Harnett County</v>
      </c>
      <c r="C1337" s="16" t="s">
        <v>49</v>
      </c>
      <c r="D1337" s="12" t="s">
        <v>1340</v>
      </c>
      <c r="E1337" s="17" t="s">
        <v>2911</v>
      </c>
      <c r="F1337" s="22">
        <v>6</v>
      </c>
      <c r="G1337" s="27">
        <v>2</v>
      </c>
      <c r="H1337" s="35">
        <v>8</v>
      </c>
      <c r="I1337" s="17">
        <v>1</v>
      </c>
      <c r="J1337" s="17">
        <v>1</v>
      </c>
      <c r="K1337" s="28">
        <v>5</v>
      </c>
      <c r="L1337" s="16">
        <f t="shared" si="44"/>
        <v>23</v>
      </c>
    </row>
    <row r="1338" spans="1:12" x14ac:dyDescent="0.25">
      <c r="A1338">
        <v>1901</v>
      </c>
      <c r="B1338" t="str">
        <f t="shared" si="45"/>
        <v>North Carolina,Henderson County</v>
      </c>
      <c r="C1338" s="16" t="s">
        <v>49</v>
      </c>
      <c r="D1338" s="12" t="s">
        <v>606</v>
      </c>
      <c r="E1338" s="17" t="s">
        <v>3753</v>
      </c>
      <c r="F1338" s="43">
        <v>3</v>
      </c>
      <c r="G1338" s="17">
        <v>1</v>
      </c>
      <c r="H1338" s="53">
        <v>3</v>
      </c>
      <c r="I1338" s="17">
        <v>1</v>
      </c>
      <c r="J1338" s="30">
        <v>2</v>
      </c>
      <c r="K1338" s="28">
        <v>5</v>
      </c>
      <c r="L1338" s="16">
        <f t="shared" si="44"/>
        <v>15</v>
      </c>
    </row>
    <row r="1339" spans="1:12" x14ac:dyDescent="0.25">
      <c r="A1339">
        <v>1902</v>
      </c>
      <c r="B1339" t="str">
        <f t="shared" si="45"/>
        <v>North Carolina,Hertford County</v>
      </c>
      <c r="C1339" s="16" t="s">
        <v>49</v>
      </c>
      <c r="D1339" s="12" t="s">
        <v>1342</v>
      </c>
      <c r="E1339" s="17" t="s">
        <v>2459</v>
      </c>
      <c r="F1339" s="22">
        <v>6</v>
      </c>
      <c r="G1339" s="19">
        <v>4</v>
      </c>
      <c r="H1339" s="35">
        <v>8</v>
      </c>
      <c r="I1339" s="25">
        <v>4</v>
      </c>
      <c r="J1339" s="30">
        <v>2</v>
      </c>
      <c r="K1339" s="28">
        <v>5</v>
      </c>
      <c r="L1339" s="16">
        <f t="shared" si="44"/>
        <v>29</v>
      </c>
    </row>
    <row r="1340" spans="1:12" x14ac:dyDescent="0.25">
      <c r="A1340">
        <v>1903</v>
      </c>
      <c r="B1340" t="str">
        <f t="shared" si="45"/>
        <v>North Carolina,Hoke County</v>
      </c>
      <c r="C1340" s="16" t="s">
        <v>49</v>
      </c>
      <c r="D1340" s="12" t="s">
        <v>1343</v>
      </c>
      <c r="E1340" s="17" t="s">
        <v>2821</v>
      </c>
      <c r="F1340" s="22">
        <v>6</v>
      </c>
      <c r="G1340" s="27">
        <v>2</v>
      </c>
      <c r="H1340" s="20">
        <v>8</v>
      </c>
      <c r="I1340" s="17">
        <v>1</v>
      </c>
      <c r="J1340" s="17">
        <v>1</v>
      </c>
      <c r="K1340" s="28">
        <v>5</v>
      </c>
      <c r="L1340" s="16">
        <f t="shared" si="44"/>
        <v>23</v>
      </c>
    </row>
    <row r="1341" spans="1:12" x14ac:dyDescent="0.25">
      <c r="A1341">
        <v>1905</v>
      </c>
      <c r="B1341" t="str">
        <f t="shared" si="45"/>
        <v>North Carolina,Iredell County</v>
      </c>
      <c r="C1341" s="16" t="s">
        <v>49</v>
      </c>
      <c r="D1341" s="12" t="s">
        <v>1345</v>
      </c>
      <c r="E1341" s="17" t="s">
        <v>3754</v>
      </c>
      <c r="F1341" s="34">
        <v>4</v>
      </c>
      <c r="G1341" s="17">
        <v>1</v>
      </c>
      <c r="H1341" s="53">
        <v>3</v>
      </c>
      <c r="I1341" s="17">
        <v>1</v>
      </c>
      <c r="J1341" s="17">
        <v>1</v>
      </c>
      <c r="K1341" s="28">
        <v>5</v>
      </c>
      <c r="L1341" s="16">
        <f t="shared" si="44"/>
        <v>15</v>
      </c>
    </row>
    <row r="1342" spans="1:12" x14ac:dyDescent="0.25">
      <c r="A1342">
        <v>1907</v>
      </c>
      <c r="B1342" t="str">
        <f t="shared" si="45"/>
        <v>North Carolina,Johnston County</v>
      </c>
      <c r="C1342" s="16" t="s">
        <v>49</v>
      </c>
      <c r="D1342" s="12" t="s">
        <v>1346</v>
      </c>
      <c r="E1342" s="17" t="s">
        <v>3024</v>
      </c>
      <c r="F1342" s="34">
        <v>4</v>
      </c>
      <c r="G1342" s="27">
        <v>2</v>
      </c>
      <c r="H1342" s="35">
        <v>8</v>
      </c>
      <c r="I1342" s="17">
        <v>1</v>
      </c>
      <c r="J1342" s="17">
        <v>1</v>
      </c>
      <c r="K1342" s="28">
        <v>5</v>
      </c>
      <c r="L1342" s="16">
        <f t="shared" si="44"/>
        <v>21</v>
      </c>
    </row>
    <row r="1343" spans="1:12" x14ac:dyDescent="0.25">
      <c r="A1343">
        <v>1909</v>
      </c>
      <c r="B1343" t="str">
        <f t="shared" si="45"/>
        <v>North Carolina,Lee County</v>
      </c>
      <c r="C1343" s="16" t="s">
        <v>49</v>
      </c>
      <c r="D1343" s="12" t="s">
        <v>145</v>
      </c>
      <c r="E1343" s="17" t="s">
        <v>3025</v>
      </c>
      <c r="F1343" s="22">
        <v>6</v>
      </c>
      <c r="G1343" s="27">
        <v>2</v>
      </c>
      <c r="H1343" s="29">
        <v>7</v>
      </c>
      <c r="I1343" s="17">
        <v>1</v>
      </c>
      <c r="J1343" s="17">
        <v>1</v>
      </c>
      <c r="K1343" s="28">
        <v>5</v>
      </c>
      <c r="L1343" s="16">
        <f t="shared" si="44"/>
        <v>22</v>
      </c>
    </row>
    <row r="1344" spans="1:12" x14ac:dyDescent="0.25">
      <c r="A1344">
        <v>1910</v>
      </c>
      <c r="B1344" t="str">
        <f t="shared" si="45"/>
        <v>North Carolina,Lenoir County</v>
      </c>
      <c r="C1344" s="16" t="s">
        <v>49</v>
      </c>
      <c r="D1344" s="12" t="s">
        <v>1347</v>
      </c>
      <c r="E1344" s="17" t="s">
        <v>2385</v>
      </c>
      <c r="F1344" s="22">
        <v>6</v>
      </c>
      <c r="G1344" s="39">
        <v>7</v>
      </c>
      <c r="H1344" s="20">
        <v>8</v>
      </c>
      <c r="I1344" s="17">
        <v>1</v>
      </c>
      <c r="J1344" s="17">
        <v>1</v>
      </c>
      <c r="K1344" s="28">
        <v>5</v>
      </c>
      <c r="L1344" s="16">
        <f t="shared" si="44"/>
        <v>28</v>
      </c>
    </row>
    <row r="1345" spans="1:12" x14ac:dyDescent="0.25">
      <c r="A1345">
        <v>1911</v>
      </c>
      <c r="B1345" t="str">
        <f t="shared" si="45"/>
        <v>North Carolina,Lincoln County</v>
      </c>
      <c r="C1345" s="16" t="s">
        <v>49</v>
      </c>
      <c r="D1345" s="12" t="s">
        <v>243</v>
      </c>
      <c r="E1345" s="17" t="s">
        <v>3755</v>
      </c>
      <c r="F1345" s="34">
        <v>4</v>
      </c>
      <c r="G1345" s="17">
        <v>1</v>
      </c>
      <c r="H1345" s="53">
        <v>3</v>
      </c>
      <c r="I1345" s="17">
        <v>1</v>
      </c>
      <c r="J1345" s="17">
        <v>1</v>
      </c>
      <c r="K1345" s="28">
        <v>5</v>
      </c>
      <c r="L1345" s="16">
        <f t="shared" si="44"/>
        <v>15</v>
      </c>
    </row>
    <row r="1346" spans="1:12" x14ac:dyDescent="0.25">
      <c r="A1346">
        <v>1912</v>
      </c>
      <c r="B1346" t="str">
        <f t="shared" si="45"/>
        <v>North Carolina,McDowell County</v>
      </c>
      <c r="C1346" s="16" t="s">
        <v>49</v>
      </c>
      <c r="D1346" s="12" t="s">
        <v>1348</v>
      </c>
      <c r="E1346" s="17" t="s">
        <v>3792</v>
      </c>
      <c r="F1346" s="43">
        <v>3</v>
      </c>
      <c r="G1346" s="17">
        <v>1</v>
      </c>
      <c r="H1346" s="53">
        <v>3</v>
      </c>
      <c r="I1346" s="17">
        <v>1</v>
      </c>
      <c r="J1346" s="17">
        <v>1</v>
      </c>
      <c r="K1346" s="28">
        <v>5</v>
      </c>
      <c r="L1346" s="16">
        <f t="shared" ref="L1346:L1409" si="46">SUM(F1346:K1346)</f>
        <v>14</v>
      </c>
    </row>
    <row r="1347" spans="1:12" x14ac:dyDescent="0.25">
      <c r="A1347">
        <v>1915</v>
      </c>
      <c r="B1347" t="str">
        <f t="shared" ref="B1347:B1410" si="47">C1347&amp;","&amp;D1347</f>
        <v>North Carolina,Martin County</v>
      </c>
      <c r="C1347" s="16" t="s">
        <v>49</v>
      </c>
      <c r="D1347" s="12" t="s">
        <v>422</v>
      </c>
      <c r="E1347" s="17" t="s">
        <v>2708</v>
      </c>
      <c r="F1347" s="34">
        <v>4</v>
      </c>
      <c r="G1347" s="19">
        <v>4</v>
      </c>
      <c r="H1347" s="35">
        <v>8</v>
      </c>
      <c r="I1347" s="25">
        <v>4</v>
      </c>
      <c r="J1347" s="17">
        <v>1</v>
      </c>
      <c r="K1347" s="28">
        <v>5</v>
      </c>
      <c r="L1347" s="16">
        <f t="shared" si="46"/>
        <v>26</v>
      </c>
    </row>
    <row r="1348" spans="1:12" x14ac:dyDescent="0.25">
      <c r="A1348">
        <v>1916</v>
      </c>
      <c r="B1348" t="str">
        <f t="shared" si="47"/>
        <v>North Carolina,Mecklenburg County</v>
      </c>
      <c r="C1348" s="16" t="s">
        <v>49</v>
      </c>
      <c r="D1348" s="12" t="s">
        <v>1349</v>
      </c>
      <c r="E1348" s="17" t="s">
        <v>3656</v>
      </c>
      <c r="F1348" s="34">
        <v>4</v>
      </c>
      <c r="G1348" s="17">
        <v>1</v>
      </c>
      <c r="H1348" s="36">
        <v>4</v>
      </c>
      <c r="I1348" s="17">
        <v>1</v>
      </c>
      <c r="J1348" s="17">
        <v>1</v>
      </c>
      <c r="K1348" s="28">
        <v>5</v>
      </c>
      <c r="L1348" s="16">
        <f t="shared" si="46"/>
        <v>16</v>
      </c>
    </row>
    <row r="1349" spans="1:12" x14ac:dyDescent="0.25">
      <c r="A1349">
        <v>1918</v>
      </c>
      <c r="B1349" t="str">
        <f t="shared" si="47"/>
        <v>North Carolina,Montgomery County</v>
      </c>
      <c r="C1349" s="16" t="s">
        <v>49</v>
      </c>
      <c r="D1349" s="12" t="s">
        <v>155</v>
      </c>
      <c r="E1349" s="17" t="s">
        <v>3140</v>
      </c>
      <c r="F1349" s="34">
        <v>4</v>
      </c>
      <c r="G1349" s="27">
        <v>2</v>
      </c>
      <c r="H1349" s="29">
        <v>7</v>
      </c>
      <c r="I1349" s="17">
        <v>1</v>
      </c>
      <c r="J1349" s="17">
        <v>1</v>
      </c>
      <c r="K1349" s="28">
        <v>5</v>
      </c>
      <c r="L1349" s="16">
        <f t="shared" si="46"/>
        <v>20</v>
      </c>
    </row>
    <row r="1350" spans="1:12" x14ac:dyDescent="0.25">
      <c r="A1350">
        <v>1919</v>
      </c>
      <c r="B1350" t="str">
        <f t="shared" si="47"/>
        <v>North Carolina,Moore County</v>
      </c>
      <c r="C1350" s="16" t="s">
        <v>49</v>
      </c>
      <c r="D1350" s="12" t="s">
        <v>1350</v>
      </c>
      <c r="E1350" s="17" t="s">
        <v>3274</v>
      </c>
      <c r="F1350" s="34">
        <v>4</v>
      </c>
      <c r="G1350" s="17">
        <v>1</v>
      </c>
      <c r="H1350" s="29">
        <v>7</v>
      </c>
      <c r="I1350" s="17">
        <v>1</v>
      </c>
      <c r="J1350" s="17">
        <v>1</v>
      </c>
      <c r="K1350" s="28">
        <v>5</v>
      </c>
      <c r="L1350" s="16">
        <f t="shared" si="46"/>
        <v>19</v>
      </c>
    </row>
    <row r="1351" spans="1:12" x14ac:dyDescent="0.25">
      <c r="A1351">
        <v>1920</v>
      </c>
      <c r="B1351" t="str">
        <f t="shared" si="47"/>
        <v>North Carolina,Nash County</v>
      </c>
      <c r="C1351" s="16" t="s">
        <v>49</v>
      </c>
      <c r="D1351" s="12" t="s">
        <v>1351</v>
      </c>
      <c r="E1351" s="17" t="s">
        <v>3141</v>
      </c>
      <c r="F1351" s="22">
        <v>6</v>
      </c>
      <c r="G1351" s="27">
        <v>2</v>
      </c>
      <c r="H1351" s="33">
        <v>6</v>
      </c>
      <c r="I1351" s="17">
        <v>1</v>
      </c>
      <c r="J1351" s="17">
        <v>1</v>
      </c>
      <c r="K1351" s="28">
        <v>5</v>
      </c>
      <c r="L1351" s="16">
        <f t="shared" si="46"/>
        <v>21</v>
      </c>
    </row>
    <row r="1352" spans="1:12" x14ac:dyDescent="0.25">
      <c r="A1352">
        <v>1922</v>
      </c>
      <c r="B1352" t="str">
        <f t="shared" si="47"/>
        <v>North Carolina,Northampton County</v>
      </c>
      <c r="C1352" s="16" t="s">
        <v>49</v>
      </c>
      <c r="D1352" s="12" t="s">
        <v>1353</v>
      </c>
      <c r="E1352" s="17" t="s">
        <v>2912</v>
      </c>
      <c r="F1352" s="34">
        <v>4</v>
      </c>
      <c r="G1352" s="19">
        <v>4</v>
      </c>
      <c r="H1352" s="29">
        <v>7</v>
      </c>
      <c r="I1352" s="17">
        <v>1</v>
      </c>
      <c r="J1352" s="30">
        <v>2</v>
      </c>
      <c r="K1352" s="28">
        <v>5</v>
      </c>
      <c r="L1352" s="16">
        <f t="shared" si="46"/>
        <v>23</v>
      </c>
    </row>
    <row r="1353" spans="1:12" x14ac:dyDescent="0.25">
      <c r="A1353">
        <v>1924</v>
      </c>
      <c r="B1353" t="str">
        <f t="shared" si="47"/>
        <v>North Carolina,Orange County</v>
      </c>
      <c r="C1353" s="16" t="s">
        <v>49</v>
      </c>
      <c r="D1353" s="12" t="s">
        <v>299</v>
      </c>
      <c r="E1353" s="17" t="s">
        <v>3657</v>
      </c>
      <c r="F1353" s="34">
        <v>4</v>
      </c>
      <c r="G1353" s="17">
        <v>1</v>
      </c>
      <c r="H1353" s="36">
        <v>4</v>
      </c>
      <c r="I1353" s="17">
        <v>1</v>
      </c>
      <c r="J1353" s="17">
        <v>1</v>
      </c>
      <c r="K1353" s="28">
        <v>5</v>
      </c>
      <c r="L1353" s="16">
        <f t="shared" si="46"/>
        <v>16</v>
      </c>
    </row>
    <row r="1354" spans="1:12" x14ac:dyDescent="0.25">
      <c r="A1354">
        <v>1930</v>
      </c>
      <c r="B1354" t="str">
        <f t="shared" si="47"/>
        <v>North Carolina,Pitt County</v>
      </c>
      <c r="C1354" s="16" t="s">
        <v>49</v>
      </c>
      <c r="D1354" s="12" t="s">
        <v>1360</v>
      </c>
      <c r="E1354" s="17" t="s">
        <v>2386</v>
      </c>
      <c r="F1354" s="22">
        <v>6</v>
      </c>
      <c r="G1354" s="23">
        <v>6</v>
      </c>
      <c r="H1354" s="20">
        <v>8</v>
      </c>
      <c r="I1354" s="40">
        <v>3</v>
      </c>
      <c r="J1354" s="17">
        <v>1</v>
      </c>
      <c r="K1354" s="28">
        <v>5</v>
      </c>
      <c r="L1354" s="16">
        <f t="shared" si="46"/>
        <v>29</v>
      </c>
    </row>
    <row r="1355" spans="1:12" x14ac:dyDescent="0.25">
      <c r="A1355">
        <v>1931</v>
      </c>
      <c r="B1355" t="str">
        <f t="shared" si="47"/>
        <v>North Carolina,Polk County</v>
      </c>
      <c r="C1355" s="16" t="s">
        <v>49</v>
      </c>
      <c r="D1355" s="12" t="s">
        <v>254</v>
      </c>
      <c r="E1355" s="17" t="s">
        <v>3420</v>
      </c>
      <c r="F1355" s="43">
        <v>3</v>
      </c>
      <c r="G1355" s="17">
        <v>1</v>
      </c>
      <c r="H1355" s="29">
        <v>7</v>
      </c>
      <c r="I1355" s="17">
        <v>1</v>
      </c>
      <c r="J1355" s="17">
        <v>1</v>
      </c>
      <c r="K1355" s="28">
        <v>5</v>
      </c>
      <c r="L1355" s="16">
        <f t="shared" si="46"/>
        <v>18</v>
      </c>
    </row>
    <row r="1356" spans="1:12" x14ac:dyDescent="0.25">
      <c r="A1356">
        <v>1933</v>
      </c>
      <c r="B1356" t="str">
        <f t="shared" si="47"/>
        <v>North Carolina,Richmond County</v>
      </c>
      <c r="C1356" s="16" t="s">
        <v>49</v>
      </c>
      <c r="D1356" s="12" t="s">
        <v>520</v>
      </c>
      <c r="E1356" s="17" t="s">
        <v>3142</v>
      </c>
      <c r="F1356" s="34">
        <v>4</v>
      </c>
      <c r="G1356" s="17">
        <v>1</v>
      </c>
      <c r="H1356" s="35">
        <v>8</v>
      </c>
      <c r="I1356" s="17">
        <v>1</v>
      </c>
      <c r="J1356" s="17">
        <v>1</v>
      </c>
      <c r="K1356" s="28">
        <v>5</v>
      </c>
      <c r="L1356" s="16">
        <f t="shared" si="46"/>
        <v>20</v>
      </c>
    </row>
    <row r="1357" spans="1:12" x14ac:dyDescent="0.25">
      <c r="A1357">
        <v>1934</v>
      </c>
      <c r="B1357" t="str">
        <f t="shared" si="47"/>
        <v>North Carolina,Robeson County</v>
      </c>
      <c r="C1357" s="16" t="s">
        <v>49</v>
      </c>
      <c r="D1357" s="12" t="s">
        <v>1361</v>
      </c>
      <c r="E1357" s="17" t="s">
        <v>2822</v>
      </c>
      <c r="F1357" s="22">
        <v>6</v>
      </c>
      <c r="G1357" s="27">
        <v>2</v>
      </c>
      <c r="H1357" s="20">
        <v>8</v>
      </c>
      <c r="I1357" s="17">
        <v>1</v>
      </c>
      <c r="J1357" s="17">
        <v>1</v>
      </c>
      <c r="K1357" s="28">
        <v>5</v>
      </c>
      <c r="L1357" s="16">
        <f t="shared" si="46"/>
        <v>23</v>
      </c>
    </row>
    <row r="1358" spans="1:12" x14ac:dyDescent="0.25">
      <c r="A1358">
        <v>1936</v>
      </c>
      <c r="B1358" t="str">
        <f t="shared" si="47"/>
        <v>North Carolina,Rowan County</v>
      </c>
      <c r="C1358" s="16" t="s">
        <v>49</v>
      </c>
      <c r="D1358" s="12" t="s">
        <v>844</v>
      </c>
      <c r="E1358" s="17" t="s">
        <v>3756</v>
      </c>
      <c r="F1358" s="34">
        <v>4</v>
      </c>
      <c r="G1358" s="17">
        <v>1</v>
      </c>
      <c r="H1358" s="53">
        <v>3</v>
      </c>
      <c r="I1358" s="17">
        <v>1</v>
      </c>
      <c r="J1358" s="17">
        <v>1</v>
      </c>
      <c r="K1358" s="28">
        <v>5</v>
      </c>
      <c r="L1358" s="16">
        <f t="shared" si="46"/>
        <v>15</v>
      </c>
    </row>
    <row r="1359" spans="1:12" x14ac:dyDescent="0.25">
      <c r="A1359">
        <v>1937</v>
      </c>
      <c r="B1359" t="str">
        <f t="shared" si="47"/>
        <v>North Carolina,Rutherford County</v>
      </c>
      <c r="C1359" s="16" t="s">
        <v>49</v>
      </c>
      <c r="D1359" s="12" t="s">
        <v>1362</v>
      </c>
      <c r="E1359" s="17" t="s">
        <v>3793</v>
      </c>
      <c r="F1359" s="43">
        <v>3</v>
      </c>
      <c r="G1359" s="17">
        <v>1</v>
      </c>
      <c r="H1359" s="53">
        <v>3</v>
      </c>
      <c r="I1359" s="17">
        <v>1</v>
      </c>
      <c r="J1359" s="17">
        <v>1</v>
      </c>
      <c r="K1359" s="28">
        <v>5</v>
      </c>
      <c r="L1359" s="16">
        <f t="shared" si="46"/>
        <v>14</v>
      </c>
    </row>
    <row r="1360" spans="1:12" x14ac:dyDescent="0.25">
      <c r="A1360">
        <v>1938</v>
      </c>
      <c r="B1360" t="str">
        <f t="shared" si="47"/>
        <v>North Carolina,Sampson County</v>
      </c>
      <c r="C1360" s="16" t="s">
        <v>49</v>
      </c>
      <c r="D1360" s="12" t="s">
        <v>1363</v>
      </c>
      <c r="E1360" s="17" t="s">
        <v>2823</v>
      </c>
      <c r="F1360" s="22">
        <v>6</v>
      </c>
      <c r="G1360" s="27">
        <v>2</v>
      </c>
      <c r="H1360" s="20">
        <v>8</v>
      </c>
      <c r="I1360" s="17">
        <v>1</v>
      </c>
      <c r="J1360" s="17">
        <v>1</v>
      </c>
      <c r="K1360" s="28">
        <v>5</v>
      </c>
      <c r="L1360" s="16">
        <f t="shared" si="46"/>
        <v>23</v>
      </c>
    </row>
    <row r="1361" spans="1:12" x14ac:dyDescent="0.25">
      <c r="A1361">
        <v>1939</v>
      </c>
      <c r="B1361" t="str">
        <f t="shared" si="47"/>
        <v>North Carolina,Scotland County</v>
      </c>
      <c r="C1361" s="16" t="s">
        <v>49</v>
      </c>
      <c r="D1361" s="12" t="s">
        <v>1144</v>
      </c>
      <c r="E1361" s="17" t="s">
        <v>2824</v>
      </c>
      <c r="F1361" s="22">
        <v>6</v>
      </c>
      <c r="G1361" s="27">
        <v>2</v>
      </c>
      <c r="H1361" s="20">
        <v>8</v>
      </c>
      <c r="I1361" s="17">
        <v>1</v>
      </c>
      <c r="J1361" s="17">
        <v>1</v>
      </c>
      <c r="K1361" s="28">
        <v>5</v>
      </c>
      <c r="L1361" s="16">
        <f t="shared" si="46"/>
        <v>23</v>
      </c>
    </row>
    <row r="1362" spans="1:12" x14ac:dyDescent="0.25">
      <c r="A1362">
        <v>1940</v>
      </c>
      <c r="B1362" t="str">
        <f t="shared" si="47"/>
        <v>North Carolina,Stanly County</v>
      </c>
      <c r="C1362" s="16" t="s">
        <v>49</v>
      </c>
      <c r="D1362" s="12" t="s">
        <v>1364</v>
      </c>
      <c r="E1362" s="17" t="s">
        <v>3658</v>
      </c>
      <c r="F1362" s="34">
        <v>4</v>
      </c>
      <c r="G1362" s="17">
        <v>1</v>
      </c>
      <c r="H1362" s="36">
        <v>4</v>
      </c>
      <c r="I1362" s="17">
        <v>1</v>
      </c>
      <c r="J1362" s="17">
        <v>1</v>
      </c>
      <c r="K1362" s="28">
        <v>5</v>
      </c>
      <c r="L1362" s="16">
        <f t="shared" si="46"/>
        <v>16</v>
      </c>
    </row>
    <row r="1363" spans="1:12" x14ac:dyDescent="0.25">
      <c r="A1363">
        <v>1944</v>
      </c>
      <c r="B1363" t="str">
        <f t="shared" si="47"/>
        <v>North Carolina,Transylvania County</v>
      </c>
      <c r="C1363" s="16" t="s">
        <v>49</v>
      </c>
      <c r="D1363" s="12" t="s">
        <v>1368</v>
      </c>
      <c r="E1363" s="17" t="s">
        <v>3421</v>
      </c>
      <c r="F1363" s="22">
        <v>6</v>
      </c>
      <c r="G1363" s="19">
        <v>4</v>
      </c>
      <c r="H1363" s="64">
        <v>3</v>
      </c>
      <c r="I1363" s="17">
        <v>1</v>
      </c>
      <c r="J1363" s="30">
        <v>2</v>
      </c>
      <c r="K1363" s="28">
        <v>5</v>
      </c>
      <c r="L1363" s="16">
        <f t="shared" si="46"/>
        <v>21</v>
      </c>
    </row>
    <row r="1364" spans="1:12" x14ac:dyDescent="0.25">
      <c r="A1364">
        <v>1946</v>
      </c>
      <c r="B1364" t="str">
        <f t="shared" si="47"/>
        <v>North Carolina,Union County</v>
      </c>
      <c r="C1364" s="16" t="s">
        <v>49</v>
      </c>
      <c r="D1364" s="12" t="s">
        <v>266</v>
      </c>
      <c r="E1364" s="17" t="s">
        <v>3143</v>
      </c>
      <c r="F1364" s="22">
        <v>6</v>
      </c>
      <c r="G1364" s="27">
        <v>2</v>
      </c>
      <c r="H1364" s="33">
        <v>6</v>
      </c>
      <c r="I1364" s="17">
        <v>1</v>
      </c>
      <c r="J1364" s="17">
        <v>1</v>
      </c>
      <c r="K1364" s="28">
        <v>5</v>
      </c>
      <c r="L1364" s="16">
        <f t="shared" si="46"/>
        <v>21</v>
      </c>
    </row>
    <row r="1365" spans="1:12" x14ac:dyDescent="0.25">
      <c r="A1365">
        <v>1947</v>
      </c>
      <c r="B1365" t="str">
        <f t="shared" si="47"/>
        <v>North Carolina,Vance County</v>
      </c>
      <c r="C1365" s="16" t="s">
        <v>49</v>
      </c>
      <c r="D1365" s="12" t="s">
        <v>1370</v>
      </c>
      <c r="E1365" s="17" t="s">
        <v>3422</v>
      </c>
      <c r="F1365" s="22">
        <v>6</v>
      </c>
      <c r="G1365" s="19">
        <v>4</v>
      </c>
      <c r="H1365" s="53">
        <v>3</v>
      </c>
      <c r="I1365" s="17">
        <v>1</v>
      </c>
      <c r="J1365" s="17">
        <v>1</v>
      </c>
      <c r="K1365" s="28">
        <v>5</v>
      </c>
      <c r="L1365" s="16">
        <f t="shared" si="46"/>
        <v>20</v>
      </c>
    </row>
    <row r="1366" spans="1:12" x14ac:dyDescent="0.25">
      <c r="A1366">
        <v>1948</v>
      </c>
      <c r="B1366" t="str">
        <f t="shared" si="47"/>
        <v>North Carolina,Wake County</v>
      </c>
      <c r="C1366" s="16" t="s">
        <v>49</v>
      </c>
      <c r="D1366" s="12" t="s">
        <v>1371</v>
      </c>
      <c r="E1366" s="17" t="s">
        <v>3556</v>
      </c>
      <c r="F1366" s="34">
        <v>4</v>
      </c>
      <c r="G1366" s="17">
        <v>1</v>
      </c>
      <c r="H1366" s="24">
        <v>5</v>
      </c>
      <c r="I1366" s="17">
        <v>1</v>
      </c>
      <c r="J1366" s="17">
        <v>1</v>
      </c>
      <c r="K1366" s="28">
        <v>5</v>
      </c>
      <c r="L1366" s="16">
        <f t="shared" si="46"/>
        <v>17</v>
      </c>
    </row>
    <row r="1367" spans="1:12" x14ac:dyDescent="0.25">
      <c r="A1367">
        <v>1949</v>
      </c>
      <c r="B1367" t="str">
        <f t="shared" si="47"/>
        <v>North Carolina,Warren County</v>
      </c>
      <c r="C1367" s="16" t="s">
        <v>49</v>
      </c>
      <c r="D1367" s="12" t="s">
        <v>542</v>
      </c>
      <c r="E1367" s="17" t="s">
        <v>3557</v>
      </c>
      <c r="F1367" s="34">
        <v>4</v>
      </c>
      <c r="G1367" s="27">
        <v>2</v>
      </c>
      <c r="H1367" s="36">
        <v>4</v>
      </c>
      <c r="I1367" s="17">
        <v>1</v>
      </c>
      <c r="J1367" s="17">
        <v>1</v>
      </c>
      <c r="K1367" s="28">
        <v>5</v>
      </c>
      <c r="L1367" s="16">
        <f t="shared" si="46"/>
        <v>17</v>
      </c>
    </row>
    <row r="1368" spans="1:12" x14ac:dyDescent="0.25">
      <c r="A1368">
        <v>1950</v>
      </c>
      <c r="B1368" t="str">
        <f t="shared" si="47"/>
        <v>North Carolina,Washington County</v>
      </c>
      <c r="C1368" s="16" t="s">
        <v>49</v>
      </c>
      <c r="D1368" s="12" t="s">
        <v>169</v>
      </c>
      <c r="E1368" s="17" t="s">
        <v>2460</v>
      </c>
      <c r="F1368" s="34">
        <v>4</v>
      </c>
      <c r="G1368" s="39">
        <v>7</v>
      </c>
      <c r="H1368" s="33">
        <v>6</v>
      </c>
      <c r="I1368" s="25">
        <v>4</v>
      </c>
      <c r="J1368" s="30">
        <v>2</v>
      </c>
      <c r="K1368" s="28">
        <v>5</v>
      </c>
      <c r="L1368" s="16">
        <f t="shared" si="46"/>
        <v>28</v>
      </c>
    </row>
    <row r="1369" spans="1:12" x14ac:dyDescent="0.25">
      <c r="A1369">
        <v>1952</v>
      </c>
      <c r="B1369" t="str">
        <f t="shared" si="47"/>
        <v>North Carolina,Wayne County</v>
      </c>
      <c r="C1369" s="16" t="s">
        <v>49</v>
      </c>
      <c r="D1369" s="12" t="s">
        <v>543</v>
      </c>
      <c r="E1369" s="17" t="s">
        <v>2387</v>
      </c>
      <c r="F1369" s="22">
        <v>6</v>
      </c>
      <c r="G1369" s="39">
        <v>7</v>
      </c>
      <c r="H1369" s="20">
        <v>8</v>
      </c>
      <c r="I1369" s="17">
        <v>1</v>
      </c>
      <c r="J1369" s="17">
        <v>1</v>
      </c>
      <c r="K1369" s="28">
        <v>5</v>
      </c>
      <c r="L1369" s="16">
        <f t="shared" si="46"/>
        <v>28</v>
      </c>
    </row>
    <row r="1370" spans="1:12" x14ac:dyDescent="0.25">
      <c r="A1370">
        <v>1954</v>
      </c>
      <c r="B1370" t="str">
        <f t="shared" si="47"/>
        <v>North Carolina,Wilson County</v>
      </c>
      <c r="C1370" s="16" t="s">
        <v>49</v>
      </c>
      <c r="D1370" s="12" t="s">
        <v>792</v>
      </c>
      <c r="E1370" s="17" t="s">
        <v>2461</v>
      </c>
      <c r="F1370" s="22">
        <v>6</v>
      </c>
      <c r="G1370" s="23">
        <v>6</v>
      </c>
      <c r="H1370" s="20">
        <v>8</v>
      </c>
      <c r="I1370" s="17">
        <v>1</v>
      </c>
      <c r="J1370" s="17">
        <v>1</v>
      </c>
      <c r="K1370" s="28">
        <v>5</v>
      </c>
      <c r="L1370" s="16">
        <f t="shared" si="46"/>
        <v>27</v>
      </c>
    </row>
    <row r="1371" spans="1:12" x14ac:dyDescent="0.25">
      <c r="A1371">
        <v>1955</v>
      </c>
      <c r="B1371" t="str">
        <f t="shared" si="47"/>
        <v>North Carolina,Yadkin County</v>
      </c>
      <c r="C1371" s="16" t="s">
        <v>49</v>
      </c>
      <c r="D1371" s="12" t="s">
        <v>1373</v>
      </c>
      <c r="E1371" s="17" t="s">
        <v>3757</v>
      </c>
      <c r="F1371" s="34">
        <v>4</v>
      </c>
      <c r="G1371" s="17">
        <v>1</v>
      </c>
      <c r="H1371" s="53">
        <v>3</v>
      </c>
      <c r="I1371" s="17">
        <v>1</v>
      </c>
      <c r="J1371" s="17">
        <v>1</v>
      </c>
      <c r="K1371" s="28">
        <v>5</v>
      </c>
      <c r="L1371" s="16">
        <f t="shared" si="46"/>
        <v>15</v>
      </c>
    </row>
    <row r="1372" spans="1:12" x14ac:dyDescent="0.25">
      <c r="A1372">
        <v>1962</v>
      </c>
      <c r="B1372" t="str">
        <f t="shared" si="47"/>
        <v>North Dakota,Bowman County</v>
      </c>
      <c r="C1372" s="16" t="s">
        <v>50</v>
      </c>
      <c r="D1372" s="12" t="s">
        <v>1379</v>
      </c>
      <c r="E1372" s="17" t="s">
        <v>3423</v>
      </c>
      <c r="F1372" s="34">
        <v>4</v>
      </c>
      <c r="G1372" s="17">
        <v>1</v>
      </c>
      <c r="H1372" s="36">
        <v>4</v>
      </c>
      <c r="I1372" s="17">
        <v>1</v>
      </c>
      <c r="J1372" s="50">
        <v>3</v>
      </c>
      <c r="K1372" s="28">
        <v>5</v>
      </c>
      <c r="L1372" s="16">
        <f t="shared" si="46"/>
        <v>18</v>
      </c>
    </row>
    <row r="1373" spans="1:12" x14ac:dyDescent="0.25">
      <c r="A1373">
        <v>1967</v>
      </c>
      <c r="B1373" t="str">
        <f t="shared" si="47"/>
        <v>North Dakota,Dickey County</v>
      </c>
      <c r="C1373" s="16" t="s">
        <v>50</v>
      </c>
      <c r="D1373" s="12" t="s">
        <v>1382</v>
      </c>
      <c r="E1373" s="17" t="s">
        <v>3758</v>
      </c>
      <c r="F1373" s="34">
        <v>4</v>
      </c>
      <c r="G1373" s="17">
        <v>1</v>
      </c>
      <c r="H1373" s="53">
        <v>3</v>
      </c>
      <c r="I1373" s="17">
        <v>1</v>
      </c>
      <c r="J1373" s="17">
        <v>1</v>
      </c>
      <c r="K1373" s="28">
        <v>5</v>
      </c>
      <c r="L1373" s="16">
        <f t="shared" si="46"/>
        <v>15</v>
      </c>
    </row>
    <row r="1374" spans="1:12" x14ac:dyDescent="0.25">
      <c r="A1374">
        <v>1977</v>
      </c>
      <c r="B1374" t="str">
        <f t="shared" si="47"/>
        <v>North Dakota,Hettinger County</v>
      </c>
      <c r="C1374" s="16" t="s">
        <v>50</v>
      </c>
      <c r="D1374" s="12" t="s">
        <v>1389</v>
      </c>
      <c r="E1374" s="17" t="s">
        <v>3424</v>
      </c>
      <c r="F1374" s="34">
        <v>4</v>
      </c>
      <c r="G1374" s="17">
        <v>1</v>
      </c>
      <c r="H1374" s="36">
        <v>4</v>
      </c>
      <c r="I1374" s="17">
        <v>1</v>
      </c>
      <c r="J1374" s="50">
        <v>3</v>
      </c>
      <c r="K1374" s="28">
        <v>5</v>
      </c>
      <c r="L1374" s="16">
        <f t="shared" si="46"/>
        <v>18</v>
      </c>
    </row>
    <row r="1375" spans="1:12" x14ac:dyDescent="0.25">
      <c r="A1375">
        <v>1979</v>
      </c>
      <c r="B1375" t="str">
        <f t="shared" si="47"/>
        <v>North Dakota,LaMoure County</v>
      </c>
      <c r="C1375" s="16" t="s">
        <v>50</v>
      </c>
      <c r="D1375" s="12" t="s">
        <v>1391</v>
      </c>
      <c r="E1375" s="17" t="s">
        <v>3759</v>
      </c>
      <c r="F1375" s="34">
        <v>4</v>
      </c>
      <c r="G1375" s="17">
        <v>1</v>
      </c>
      <c r="H1375" s="53">
        <v>3</v>
      </c>
      <c r="I1375" s="17">
        <v>1</v>
      </c>
      <c r="J1375" s="17">
        <v>1</v>
      </c>
      <c r="K1375" s="28">
        <v>5</v>
      </c>
      <c r="L1375" s="16">
        <f t="shared" si="46"/>
        <v>15</v>
      </c>
    </row>
    <row r="1376" spans="1:12" x14ac:dyDescent="0.25">
      <c r="A1376">
        <v>1982</v>
      </c>
      <c r="B1376" t="str">
        <f t="shared" si="47"/>
        <v>North Dakota,McIntosh County</v>
      </c>
      <c r="C1376" s="16" t="s">
        <v>50</v>
      </c>
      <c r="D1376" s="12" t="s">
        <v>508</v>
      </c>
      <c r="E1376" s="17" t="s">
        <v>3659</v>
      </c>
      <c r="F1376" s="34">
        <v>4</v>
      </c>
      <c r="G1376" s="27">
        <v>2</v>
      </c>
      <c r="H1376" s="53">
        <v>3</v>
      </c>
      <c r="I1376" s="17">
        <v>1</v>
      </c>
      <c r="J1376" s="17">
        <v>1</v>
      </c>
      <c r="K1376" s="28">
        <v>5</v>
      </c>
      <c r="L1376" s="16">
        <f t="shared" si="46"/>
        <v>16</v>
      </c>
    </row>
    <row r="1377" spans="1:12" x14ac:dyDescent="0.25">
      <c r="A1377">
        <v>1995</v>
      </c>
      <c r="B1377" t="str">
        <f t="shared" si="47"/>
        <v>North Dakota,Richland County</v>
      </c>
      <c r="C1377" s="16" t="s">
        <v>50</v>
      </c>
      <c r="D1377" s="12" t="s">
        <v>628</v>
      </c>
      <c r="E1377" s="17" t="s">
        <v>3760</v>
      </c>
      <c r="F1377" s="34">
        <v>4</v>
      </c>
      <c r="G1377" s="17">
        <v>1</v>
      </c>
      <c r="H1377" s="53">
        <v>3</v>
      </c>
      <c r="I1377" s="17">
        <v>1</v>
      </c>
      <c r="J1377" s="17">
        <v>1</v>
      </c>
      <c r="K1377" s="28">
        <v>5</v>
      </c>
      <c r="L1377" s="16">
        <f t="shared" si="46"/>
        <v>15</v>
      </c>
    </row>
    <row r="1378" spans="1:12" x14ac:dyDescent="0.25">
      <c r="A1378">
        <v>1997</v>
      </c>
      <c r="B1378" t="str">
        <f t="shared" si="47"/>
        <v>North Dakota,Sargent County</v>
      </c>
      <c r="C1378" s="16" t="s">
        <v>50</v>
      </c>
      <c r="D1378" s="12" t="s">
        <v>1398</v>
      </c>
      <c r="E1378" s="17" t="s">
        <v>3660</v>
      </c>
      <c r="F1378" s="34">
        <v>4</v>
      </c>
      <c r="G1378" s="27">
        <v>2</v>
      </c>
      <c r="H1378" s="53">
        <v>3</v>
      </c>
      <c r="I1378" s="17">
        <v>1</v>
      </c>
      <c r="J1378" s="17">
        <v>1</v>
      </c>
      <c r="K1378" s="28">
        <v>5</v>
      </c>
      <c r="L1378" s="16">
        <f t="shared" si="46"/>
        <v>16</v>
      </c>
    </row>
    <row r="1379" spans="1:12" x14ac:dyDescent="0.25">
      <c r="A1379">
        <v>2000</v>
      </c>
      <c r="B1379" t="str">
        <f t="shared" si="47"/>
        <v>North Dakota,Slope County</v>
      </c>
      <c r="C1379" s="16" t="s">
        <v>50</v>
      </c>
      <c r="D1379" s="12" t="s">
        <v>1399</v>
      </c>
      <c r="E1379" s="17" t="s">
        <v>3425</v>
      </c>
      <c r="F1379" s="34">
        <v>4</v>
      </c>
      <c r="G1379" s="17">
        <v>1</v>
      </c>
      <c r="H1379" s="36">
        <v>4</v>
      </c>
      <c r="I1379" s="17">
        <v>1</v>
      </c>
      <c r="J1379" s="50">
        <v>3</v>
      </c>
      <c r="K1379" s="28">
        <v>5</v>
      </c>
      <c r="L1379" s="16">
        <f t="shared" si="46"/>
        <v>18</v>
      </c>
    </row>
    <row r="1380" spans="1:12" x14ac:dyDescent="0.25">
      <c r="A1380">
        <v>2010</v>
      </c>
      <c r="B1380" t="str">
        <f t="shared" si="47"/>
        <v>Ohio,Adams County</v>
      </c>
      <c r="C1380" s="16" t="s">
        <v>51</v>
      </c>
      <c r="D1380" s="12" t="s">
        <v>327</v>
      </c>
      <c r="E1380" s="17" t="s">
        <v>3661</v>
      </c>
      <c r="F1380" s="43">
        <v>3</v>
      </c>
      <c r="G1380" s="19">
        <v>4</v>
      </c>
      <c r="H1380" s="53">
        <v>3</v>
      </c>
      <c r="I1380" s="17">
        <v>1</v>
      </c>
      <c r="J1380" s="17">
        <v>1</v>
      </c>
      <c r="K1380" s="28">
        <v>5</v>
      </c>
      <c r="L1380" s="16">
        <f t="shared" si="46"/>
        <v>17</v>
      </c>
    </row>
    <row r="1381" spans="1:12" x14ac:dyDescent="0.25">
      <c r="A1381">
        <v>2014</v>
      </c>
      <c r="B1381" t="str">
        <f t="shared" si="47"/>
        <v>Ohio,Athens County</v>
      </c>
      <c r="C1381" s="16" t="s">
        <v>51</v>
      </c>
      <c r="D1381" s="12" t="s">
        <v>1408</v>
      </c>
      <c r="E1381" s="17" t="s">
        <v>3662</v>
      </c>
      <c r="F1381" s="43">
        <v>3</v>
      </c>
      <c r="G1381" s="27">
        <v>2</v>
      </c>
      <c r="H1381" s="53">
        <v>3</v>
      </c>
      <c r="I1381" s="17">
        <v>1</v>
      </c>
      <c r="J1381" s="30">
        <v>2</v>
      </c>
      <c r="K1381" s="28">
        <v>5</v>
      </c>
      <c r="L1381" s="16">
        <f t="shared" si="46"/>
        <v>16</v>
      </c>
    </row>
    <row r="1382" spans="1:12" x14ac:dyDescent="0.25">
      <c r="A1382">
        <v>2015</v>
      </c>
      <c r="B1382" t="str">
        <f t="shared" si="47"/>
        <v>Ohio,Auglaize County</v>
      </c>
      <c r="C1382" s="16" t="s">
        <v>51</v>
      </c>
      <c r="D1382" s="12" t="s">
        <v>1409</v>
      </c>
      <c r="E1382" s="17" t="s">
        <v>3663</v>
      </c>
      <c r="F1382" s="43">
        <v>3</v>
      </c>
      <c r="G1382" s="19">
        <v>4</v>
      </c>
      <c r="H1382" s="53">
        <v>3</v>
      </c>
      <c r="I1382" s="17">
        <v>1</v>
      </c>
      <c r="J1382" s="17">
        <v>1</v>
      </c>
      <c r="K1382" s="28">
        <v>5</v>
      </c>
      <c r="L1382" s="16">
        <f t="shared" si="46"/>
        <v>17</v>
      </c>
    </row>
    <row r="1383" spans="1:12" x14ac:dyDescent="0.25">
      <c r="A1383">
        <v>2017</v>
      </c>
      <c r="B1383" t="str">
        <f t="shared" si="47"/>
        <v>Ohio,Brown County</v>
      </c>
      <c r="C1383" s="16" t="s">
        <v>51</v>
      </c>
      <c r="D1383" s="12" t="s">
        <v>590</v>
      </c>
      <c r="E1383" s="17" t="s">
        <v>3558</v>
      </c>
      <c r="F1383" s="34">
        <v>4</v>
      </c>
      <c r="G1383" s="19">
        <v>4</v>
      </c>
      <c r="H1383" s="53">
        <v>3</v>
      </c>
      <c r="I1383" s="17">
        <v>1</v>
      </c>
      <c r="J1383" s="17">
        <v>1</v>
      </c>
      <c r="K1383" s="28">
        <v>5</v>
      </c>
      <c r="L1383" s="16">
        <f t="shared" si="46"/>
        <v>18</v>
      </c>
    </row>
    <row r="1384" spans="1:12" x14ac:dyDescent="0.25">
      <c r="A1384">
        <v>2018</v>
      </c>
      <c r="B1384" t="str">
        <f t="shared" si="47"/>
        <v>Ohio,Butler County</v>
      </c>
      <c r="C1384" s="16" t="s">
        <v>51</v>
      </c>
      <c r="D1384" s="12" t="s">
        <v>111</v>
      </c>
      <c r="E1384" s="17" t="s">
        <v>3559</v>
      </c>
      <c r="F1384" s="34">
        <v>4</v>
      </c>
      <c r="G1384" s="19">
        <v>4</v>
      </c>
      <c r="H1384" s="53">
        <v>3</v>
      </c>
      <c r="I1384" s="17">
        <v>1</v>
      </c>
      <c r="J1384" s="17">
        <v>1</v>
      </c>
      <c r="K1384" s="28">
        <v>5</v>
      </c>
      <c r="L1384" s="16">
        <f t="shared" si="46"/>
        <v>18</v>
      </c>
    </row>
    <row r="1385" spans="1:12" x14ac:dyDescent="0.25">
      <c r="A1385">
        <v>2019</v>
      </c>
      <c r="B1385" t="str">
        <f t="shared" si="47"/>
        <v>Ohio,Carroll County</v>
      </c>
      <c r="C1385" s="16" t="s">
        <v>51</v>
      </c>
      <c r="D1385" s="12" t="s">
        <v>220</v>
      </c>
      <c r="E1385" s="17" t="s">
        <v>3664</v>
      </c>
      <c r="F1385" s="43">
        <v>3</v>
      </c>
      <c r="G1385" s="27">
        <v>2</v>
      </c>
      <c r="H1385" s="53">
        <v>3</v>
      </c>
      <c r="I1385" s="17">
        <v>1</v>
      </c>
      <c r="J1385" s="30">
        <v>2</v>
      </c>
      <c r="K1385" s="28">
        <v>5</v>
      </c>
      <c r="L1385" s="16">
        <f t="shared" si="46"/>
        <v>16</v>
      </c>
    </row>
    <row r="1386" spans="1:12" x14ac:dyDescent="0.25">
      <c r="A1386">
        <v>2020</v>
      </c>
      <c r="B1386" t="str">
        <f t="shared" si="47"/>
        <v>Ohio,Champaign County</v>
      </c>
      <c r="C1386" s="16" t="s">
        <v>51</v>
      </c>
      <c r="D1386" s="12" t="s">
        <v>593</v>
      </c>
      <c r="E1386" s="17" t="s">
        <v>3560</v>
      </c>
      <c r="F1386" s="34">
        <v>4</v>
      </c>
      <c r="G1386" s="19">
        <v>4</v>
      </c>
      <c r="H1386" s="53">
        <v>3</v>
      </c>
      <c r="I1386" s="17">
        <v>1</v>
      </c>
      <c r="J1386" s="17">
        <v>1</v>
      </c>
      <c r="K1386" s="28">
        <v>5</v>
      </c>
      <c r="L1386" s="16">
        <f t="shared" si="46"/>
        <v>18</v>
      </c>
    </row>
    <row r="1387" spans="1:12" x14ac:dyDescent="0.25">
      <c r="A1387">
        <v>2021</v>
      </c>
      <c r="B1387" t="str">
        <f t="shared" si="47"/>
        <v>Ohio,Clark County</v>
      </c>
      <c r="C1387" s="16" t="s">
        <v>51</v>
      </c>
      <c r="D1387" s="12" t="s">
        <v>222</v>
      </c>
      <c r="E1387" s="17" t="s">
        <v>3665</v>
      </c>
      <c r="F1387" s="34">
        <v>4</v>
      </c>
      <c r="G1387" s="27">
        <v>2</v>
      </c>
      <c r="H1387" s="53">
        <v>3</v>
      </c>
      <c r="I1387" s="17">
        <v>1</v>
      </c>
      <c r="J1387" s="17">
        <v>1</v>
      </c>
      <c r="K1387" s="28">
        <v>5</v>
      </c>
      <c r="L1387" s="16">
        <f t="shared" si="46"/>
        <v>16</v>
      </c>
    </row>
    <row r="1388" spans="1:12" x14ac:dyDescent="0.25">
      <c r="A1388">
        <v>2022</v>
      </c>
      <c r="B1388" t="str">
        <f t="shared" si="47"/>
        <v>Ohio,Clermont County</v>
      </c>
      <c r="C1388" s="16" t="s">
        <v>51</v>
      </c>
      <c r="D1388" s="12" t="s">
        <v>1411</v>
      </c>
      <c r="E1388" s="17" t="s">
        <v>3666</v>
      </c>
      <c r="F1388" s="34">
        <v>4</v>
      </c>
      <c r="G1388" s="27">
        <v>2</v>
      </c>
      <c r="H1388" s="53">
        <v>3</v>
      </c>
      <c r="I1388" s="17">
        <v>1</v>
      </c>
      <c r="J1388" s="17">
        <v>1</v>
      </c>
      <c r="K1388" s="28">
        <v>5</v>
      </c>
      <c r="L1388" s="16">
        <f t="shared" si="46"/>
        <v>16</v>
      </c>
    </row>
    <row r="1389" spans="1:12" x14ac:dyDescent="0.25">
      <c r="A1389">
        <v>2023</v>
      </c>
      <c r="B1389" t="str">
        <f t="shared" si="47"/>
        <v>Ohio,Clinton County</v>
      </c>
      <c r="C1389" s="16" t="s">
        <v>51</v>
      </c>
      <c r="D1389" s="12" t="s">
        <v>595</v>
      </c>
      <c r="E1389" s="17" t="s">
        <v>3667</v>
      </c>
      <c r="F1389" s="43">
        <v>3</v>
      </c>
      <c r="G1389" s="19">
        <v>4</v>
      </c>
      <c r="H1389" s="53">
        <v>3</v>
      </c>
      <c r="I1389" s="17">
        <v>1</v>
      </c>
      <c r="J1389" s="17">
        <v>1</v>
      </c>
      <c r="K1389" s="28">
        <v>5</v>
      </c>
      <c r="L1389" s="16">
        <f t="shared" si="46"/>
        <v>17</v>
      </c>
    </row>
    <row r="1390" spans="1:12" x14ac:dyDescent="0.25">
      <c r="A1390">
        <v>2025</v>
      </c>
      <c r="B1390" t="str">
        <f t="shared" si="47"/>
        <v>Ohio,Coshocton County</v>
      </c>
      <c r="C1390" s="16" t="s">
        <v>51</v>
      </c>
      <c r="D1390" s="12" t="s">
        <v>1413</v>
      </c>
      <c r="E1390" s="17" t="s">
        <v>3561</v>
      </c>
      <c r="F1390" s="43">
        <v>3</v>
      </c>
      <c r="G1390" s="19">
        <v>4</v>
      </c>
      <c r="H1390" s="53">
        <v>3</v>
      </c>
      <c r="I1390" s="17">
        <v>1</v>
      </c>
      <c r="J1390" s="30">
        <v>2</v>
      </c>
      <c r="K1390" s="28">
        <v>5</v>
      </c>
      <c r="L1390" s="16">
        <f t="shared" si="46"/>
        <v>18</v>
      </c>
    </row>
    <row r="1391" spans="1:12" x14ac:dyDescent="0.25">
      <c r="A1391">
        <v>2026</v>
      </c>
      <c r="B1391" t="str">
        <f t="shared" si="47"/>
        <v>Ohio,Crawford County</v>
      </c>
      <c r="C1391" s="16" t="s">
        <v>51</v>
      </c>
      <c r="D1391" s="12" t="s">
        <v>227</v>
      </c>
      <c r="E1391" s="17" t="s">
        <v>3761</v>
      </c>
      <c r="F1391" s="43">
        <v>3</v>
      </c>
      <c r="G1391" s="27">
        <v>2</v>
      </c>
      <c r="H1391" s="53">
        <v>3</v>
      </c>
      <c r="I1391" s="17">
        <v>1</v>
      </c>
      <c r="J1391" s="17">
        <v>1</v>
      </c>
      <c r="K1391" s="28">
        <v>5</v>
      </c>
      <c r="L1391" s="16">
        <f t="shared" si="46"/>
        <v>15</v>
      </c>
    </row>
    <row r="1392" spans="1:12" x14ac:dyDescent="0.25">
      <c r="A1392">
        <v>2028</v>
      </c>
      <c r="B1392" t="str">
        <f t="shared" si="47"/>
        <v>Ohio,Darke County</v>
      </c>
      <c r="C1392" s="16" t="s">
        <v>51</v>
      </c>
      <c r="D1392" s="12" t="s">
        <v>1415</v>
      </c>
      <c r="E1392" s="17" t="s">
        <v>3668</v>
      </c>
      <c r="F1392" s="43">
        <v>3</v>
      </c>
      <c r="G1392" s="19">
        <v>4</v>
      </c>
      <c r="H1392" s="53">
        <v>3</v>
      </c>
      <c r="I1392" s="17">
        <v>1</v>
      </c>
      <c r="J1392" s="17">
        <v>1</v>
      </c>
      <c r="K1392" s="28">
        <v>5</v>
      </c>
      <c r="L1392" s="16">
        <f t="shared" si="46"/>
        <v>17</v>
      </c>
    </row>
    <row r="1393" spans="1:12" x14ac:dyDescent="0.25">
      <c r="A1393">
        <v>2030</v>
      </c>
      <c r="B1393" t="str">
        <f t="shared" si="47"/>
        <v>Ohio,Delaware County</v>
      </c>
      <c r="C1393" s="16" t="s">
        <v>51</v>
      </c>
      <c r="D1393" s="12" t="s">
        <v>647</v>
      </c>
      <c r="E1393" s="17" t="s">
        <v>3562</v>
      </c>
      <c r="F1393" s="34">
        <v>4</v>
      </c>
      <c r="G1393" s="19">
        <v>4</v>
      </c>
      <c r="H1393" s="53">
        <v>3</v>
      </c>
      <c r="I1393" s="17">
        <v>1</v>
      </c>
      <c r="J1393" s="17">
        <v>1</v>
      </c>
      <c r="K1393" s="28">
        <v>5</v>
      </c>
      <c r="L1393" s="16">
        <f t="shared" si="46"/>
        <v>18</v>
      </c>
    </row>
    <row r="1394" spans="1:12" x14ac:dyDescent="0.25">
      <c r="A1394">
        <v>2032</v>
      </c>
      <c r="B1394" t="str">
        <f t="shared" si="47"/>
        <v>Ohio,Fairfield County</v>
      </c>
      <c r="C1394" s="16" t="s">
        <v>51</v>
      </c>
      <c r="D1394" s="12" t="s">
        <v>382</v>
      </c>
      <c r="E1394" s="17" t="s">
        <v>3426</v>
      </c>
      <c r="F1394" s="34">
        <v>4</v>
      </c>
      <c r="G1394" s="37">
        <v>5</v>
      </c>
      <c r="H1394" s="53">
        <v>3</v>
      </c>
      <c r="I1394" s="17">
        <v>1</v>
      </c>
      <c r="J1394" s="17">
        <v>1</v>
      </c>
      <c r="K1394" s="28">
        <v>5</v>
      </c>
      <c r="L1394" s="16">
        <f t="shared" si="46"/>
        <v>19</v>
      </c>
    </row>
    <row r="1395" spans="1:12" x14ac:dyDescent="0.25">
      <c r="A1395">
        <v>2033</v>
      </c>
      <c r="B1395" t="str">
        <f t="shared" si="47"/>
        <v>Ohio,Fayette County</v>
      </c>
      <c r="C1395" s="16" t="s">
        <v>51</v>
      </c>
      <c r="D1395" s="12" t="s">
        <v>133</v>
      </c>
      <c r="E1395" s="17" t="s">
        <v>3669</v>
      </c>
      <c r="F1395" s="43">
        <v>3</v>
      </c>
      <c r="G1395" s="19">
        <v>4</v>
      </c>
      <c r="H1395" s="53">
        <v>3</v>
      </c>
      <c r="I1395" s="17">
        <v>1</v>
      </c>
      <c r="J1395" s="17">
        <v>1</v>
      </c>
      <c r="K1395" s="28">
        <v>5</v>
      </c>
      <c r="L1395" s="16">
        <f t="shared" si="46"/>
        <v>17</v>
      </c>
    </row>
    <row r="1396" spans="1:12" x14ac:dyDescent="0.25">
      <c r="A1396">
        <v>2034</v>
      </c>
      <c r="B1396" t="str">
        <f t="shared" si="47"/>
        <v>Ohio,Franklin County</v>
      </c>
      <c r="C1396" s="16" t="s">
        <v>51</v>
      </c>
      <c r="D1396" s="12" t="s">
        <v>134</v>
      </c>
      <c r="E1396" s="17" t="s">
        <v>3563</v>
      </c>
      <c r="F1396" s="34">
        <v>4</v>
      </c>
      <c r="G1396" s="19">
        <v>4</v>
      </c>
      <c r="H1396" s="53">
        <v>3</v>
      </c>
      <c r="I1396" s="17">
        <v>1</v>
      </c>
      <c r="J1396" s="17">
        <v>1</v>
      </c>
      <c r="K1396" s="28">
        <v>5</v>
      </c>
      <c r="L1396" s="16">
        <f t="shared" si="46"/>
        <v>18</v>
      </c>
    </row>
    <row r="1397" spans="1:12" x14ac:dyDescent="0.25">
      <c r="A1397">
        <v>2036</v>
      </c>
      <c r="B1397" t="str">
        <f t="shared" si="47"/>
        <v>Ohio,Gallia County</v>
      </c>
      <c r="C1397" s="16" t="s">
        <v>51</v>
      </c>
      <c r="D1397" s="12" t="s">
        <v>1417</v>
      </c>
      <c r="E1397" s="17" t="s">
        <v>2913</v>
      </c>
      <c r="F1397" s="22">
        <v>6</v>
      </c>
      <c r="G1397" s="39">
        <v>7</v>
      </c>
      <c r="H1397" s="53">
        <v>3</v>
      </c>
      <c r="I1397" s="17">
        <v>1</v>
      </c>
      <c r="J1397" s="30">
        <v>2</v>
      </c>
      <c r="K1397" s="28">
        <v>5</v>
      </c>
      <c r="L1397" s="16">
        <f t="shared" si="46"/>
        <v>24</v>
      </c>
    </row>
    <row r="1398" spans="1:12" x14ac:dyDescent="0.25">
      <c r="A1398">
        <v>2038</v>
      </c>
      <c r="B1398" t="str">
        <f t="shared" si="47"/>
        <v>Ohio,Greene County</v>
      </c>
      <c r="C1398" s="16" t="s">
        <v>51</v>
      </c>
      <c r="D1398" s="12" t="s">
        <v>136</v>
      </c>
      <c r="E1398" s="17" t="s">
        <v>3670</v>
      </c>
      <c r="F1398" s="43">
        <v>3</v>
      </c>
      <c r="G1398" s="19">
        <v>4</v>
      </c>
      <c r="H1398" s="53">
        <v>3</v>
      </c>
      <c r="I1398" s="17">
        <v>1</v>
      </c>
      <c r="J1398" s="17">
        <v>1</v>
      </c>
      <c r="K1398" s="28">
        <v>5</v>
      </c>
      <c r="L1398" s="16">
        <f t="shared" si="46"/>
        <v>17</v>
      </c>
    </row>
    <row r="1399" spans="1:12" x14ac:dyDescent="0.25">
      <c r="A1399">
        <v>2039</v>
      </c>
      <c r="B1399" t="str">
        <f t="shared" si="47"/>
        <v>Ohio,Guernsey County</v>
      </c>
      <c r="C1399" s="16" t="s">
        <v>51</v>
      </c>
      <c r="D1399" s="12" t="s">
        <v>1419</v>
      </c>
      <c r="E1399" s="17" t="s">
        <v>3275</v>
      </c>
      <c r="F1399" s="34">
        <v>4</v>
      </c>
      <c r="G1399" s="37">
        <v>5</v>
      </c>
      <c r="H1399" s="53">
        <v>3</v>
      </c>
      <c r="I1399" s="17">
        <v>1</v>
      </c>
      <c r="J1399" s="30">
        <v>2</v>
      </c>
      <c r="K1399" s="28">
        <v>5</v>
      </c>
      <c r="L1399" s="16">
        <f t="shared" si="46"/>
        <v>20</v>
      </c>
    </row>
    <row r="1400" spans="1:12" x14ac:dyDescent="0.25">
      <c r="A1400">
        <v>2040</v>
      </c>
      <c r="B1400" t="str">
        <f t="shared" si="47"/>
        <v>Ohio,Hamilton County</v>
      </c>
      <c r="C1400" s="16" t="s">
        <v>51</v>
      </c>
      <c r="D1400" s="12" t="s">
        <v>410</v>
      </c>
      <c r="E1400" s="17" t="s">
        <v>3427</v>
      </c>
      <c r="F1400" s="34">
        <v>4</v>
      </c>
      <c r="G1400" s="37">
        <v>5</v>
      </c>
      <c r="H1400" s="53">
        <v>3</v>
      </c>
      <c r="I1400" s="17">
        <v>1</v>
      </c>
      <c r="J1400" s="17">
        <v>1</v>
      </c>
      <c r="K1400" s="28">
        <v>5</v>
      </c>
      <c r="L1400" s="16">
        <f t="shared" si="46"/>
        <v>19</v>
      </c>
    </row>
    <row r="1401" spans="1:12" x14ac:dyDescent="0.25">
      <c r="A1401">
        <v>2042</v>
      </c>
      <c r="B1401" t="str">
        <f t="shared" si="47"/>
        <v>Ohio,Hardin County</v>
      </c>
      <c r="C1401" s="16" t="s">
        <v>51</v>
      </c>
      <c r="D1401" s="12" t="s">
        <v>605</v>
      </c>
      <c r="E1401" s="17" t="s">
        <v>3564</v>
      </c>
      <c r="F1401" s="34">
        <v>4</v>
      </c>
      <c r="G1401" s="19">
        <v>4</v>
      </c>
      <c r="H1401" s="53">
        <v>3</v>
      </c>
      <c r="I1401" s="17">
        <v>1</v>
      </c>
      <c r="J1401" s="17">
        <v>1</v>
      </c>
      <c r="K1401" s="28">
        <v>5</v>
      </c>
      <c r="L1401" s="16">
        <f t="shared" si="46"/>
        <v>18</v>
      </c>
    </row>
    <row r="1402" spans="1:12" x14ac:dyDescent="0.25">
      <c r="A1402">
        <v>2043</v>
      </c>
      <c r="B1402" t="str">
        <f t="shared" si="47"/>
        <v>Ohio,Harrison County</v>
      </c>
      <c r="C1402" s="16" t="s">
        <v>51</v>
      </c>
      <c r="D1402" s="12" t="s">
        <v>652</v>
      </c>
      <c r="E1402" s="17" t="s">
        <v>3565</v>
      </c>
      <c r="F1402" s="43">
        <v>3</v>
      </c>
      <c r="G1402" s="19">
        <v>4</v>
      </c>
      <c r="H1402" s="53">
        <v>3</v>
      </c>
      <c r="I1402" s="17">
        <v>1</v>
      </c>
      <c r="J1402" s="30">
        <v>2</v>
      </c>
      <c r="K1402" s="28">
        <v>5</v>
      </c>
      <c r="L1402" s="16">
        <f t="shared" si="46"/>
        <v>18</v>
      </c>
    </row>
    <row r="1403" spans="1:12" x14ac:dyDescent="0.25">
      <c r="A1403">
        <v>2044</v>
      </c>
      <c r="B1403" t="str">
        <f t="shared" si="47"/>
        <v>Ohio,Henry County</v>
      </c>
      <c r="C1403" s="16" t="s">
        <v>51</v>
      </c>
      <c r="D1403" s="12" t="s">
        <v>138</v>
      </c>
      <c r="E1403" s="17" t="s">
        <v>3671</v>
      </c>
      <c r="F1403" s="43">
        <v>3</v>
      </c>
      <c r="G1403" s="19">
        <v>4</v>
      </c>
      <c r="H1403" s="53">
        <v>3</v>
      </c>
      <c r="I1403" s="17">
        <v>1</v>
      </c>
      <c r="J1403" s="17">
        <v>1</v>
      </c>
      <c r="K1403" s="28">
        <v>5</v>
      </c>
      <c r="L1403" s="16">
        <f t="shared" si="46"/>
        <v>17</v>
      </c>
    </row>
    <row r="1404" spans="1:12" x14ac:dyDescent="0.25">
      <c r="A1404">
        <v>2045</v>
      </c>
      <c r="B1404" t="str">
        <f t="shared" si="47"/>
        <v>Ohio,Highland County</v>
      </c>
      <c r="C1404" s="16" t="s">
        <v>51</v>
      </c>
      <c r="D1404" s="12" t="s">
        <v>1420</v>
      </c>
      <c r="E1404" s="17" t="s">
        <v>3672</v>
      </c>
      <c r="F1404" s="43">
        <v>3</v>
      </c>
      <c r="G1404" s="19">
        <v>4</v>
      </c>
      <c r="H1404" s="53">
        <v>3</v>
      </c>
      <c r="I1404" s="17">
        <v>1</v>
      </c>
      <c r="J1404" s="17">
        <v>1</v>
      </c>
      <c r="K1404" s="28">
        <v>5</v>
      </c>
      <c r="L1404" s="16">
        <f t="shared" si="46"/>
        <v>17</v>
      </c>
    </row>
    <row r="1405" spans="1:12" x14ac:dyDescent="0.25">
      <c r="A1405">
        <v>2046</v>
      </c>
      <c r="B1405" t="str">
        <f t="shared" si="47"/>
        <v>Ohio,Hocking County</v>
      </c>
      <c r="C1405" s="16" t="s">
        <v>51</v>
      </c>
      <c r="D1405" s="12" t="s">
        <v>1421</v>
      </c>
      <c r="E1405" s="17" t="s">
        <v>3673</v>
      </c>
      <c r="F1405" s="43">
        <v>3</v>
      </c>
      <c r="G1405" s="19">
        <v>4</v>
      </c>
      <c r="H1405" s="53">
        <v>3</v>
      </c>
      <c r="I1405" s="17">
        <v>1</v>
      </c>
      <c r="J1405" s="17">
        <v>1</v>
      </c>
      <c r="K1405" s="28">
        <v>5</v>
      </c>
      <c r="L1405" s="16">
        <f t="shared" si="46"/>
        <v>17</v>
      </c>
    </row>
    <row r="1406" spans="1:12" x14ac:dyDescent="0.25">
      <c r="A1406">
        <v>2047</v>
      </c>
      <c r="B1406" t="str">
        <f t="shared" si="47"/>
        <v>Ohio,Holmes County</v>
      </c>
      <c r="C1406" s="16" t="s">
        <v>51</v>
      </c>
      <c r="D1406" s="12" t="s">
        <v>416</v>
      </c>
      <c r="E1406" s="17" t="s">
        <v>3762</v>
      </c>
      <c r="F1406" s="43">
        <v>3</v>
      </c>
      <c r="G1406" s="17">
        <v>1</v>
      </c>
      <c r="H1406" s="53">
        <v>3</v>
      </c>
      <c r="I1406" s="17">
        <v>1</v>
      </c>
      <c r="J1406" s="30">
        <v>2</v>
      </c>
      <c r="K1406" s="28">
        <v>5</v>
      </c>
      <c r="L1406" s="16">
        <f t="shared" si="46"/>
        <v>15</v>
      </c>
    </row>
    <row r="1407" spans="1:12" x14ac:dyDescent="0.25">
      <c r="A1407">
        <v>2049</v>
      </c>
      <c r="B1407" t="str">
        <f t="shared" si="47"/>
        <v>Ohio,Jackson County</v>
      </c>
      <c r="C1407" s="16" t="s">
        <v>51</v>
      </c>
      <c r="D1407" s="12" t="s">
        <v>140</v>
      </c>
      <c r="E1407" s="17" t="s">
        <v>3428</v>
      </c>
      <c r="F1407" s="34">
        <v>4</v>
      </c>
      <c r="G1407" s="19">
        <v>4</v>
      </c>
      <c r="H1407" s="53">
        <v>3</v>
      </c>
      <c r="I1407" s="17">
        <v>1</v>
      </c>
      <c r="J1407" s="30">
        <v>2</v>
      </c>
      <c r="K1407" s="28">
        <v>5</v>
      </c>
      <c r="L1407" s="16">
        <f t="shared" si="46"/>
        <v>19</v>
      </c>
    </row>
    <row r="1408" spans="1:12" x14ac:dyDescent="0.25">
      <c r="A1408">
        <v>2051</v>
      </c>
      <c r="B1408" t="str">
        <f t="shared" si="47"/>
        <v>Ohio,Knox County</v>
      </c>
      <c r="C1408" s="16" t="s">
        <v>51</v>
      </c>
      <c r="D1408" s="12" t="s">
        <v>613</v>
      </c>
      <c r="E1408" s="17" t="s">
        <v>3763</v>
      </c>
      <c r="F1408" s="43">
        <v>3</v>
      </c>
      <c r="G1408" s="27">
        <v>2</v>
      </c>
      <c r="H1408" s="53">
        <v>3</v>
      </c>
      <c r="I1408" s="17">
        <v>1</v>
      </c>
      <c r="J1408" s="17">
        <v>1</v>
      </c>
      <c r="K1408" s="28">
        <v>5</v>
      </c>
      <c r="L1408" s="16">
        <f t="shared" si="46"/>
        <v>15</v>
      </c>
    </row>
    <row r="1409" spans="1:12" x14ac:dyDescent="0.25">
      <c r="A1409">
        <v>2053</v>
      </c>
      <c r="B1409" t="str">
        <f t="shared" si="47"/>
        <v>Ohio,Lawrence County</v>
      </c>
      <c r="C1409" s="16" t="s">
        <v>51</v>
      </c>
      <c r="D1409" s="12" t="s">
        <v>144</v>
      </c>
      <c r="E1409" s="17" t="s">
        <v>3566</v>
      </c>
      <c r="F1409" s="43">
        <v>3</v>
      </c>
      <c r="G1409" s="19">
        <v>4</v>
      </c>
      <c r="H1409" s="53">
        <v>3</v>
      </c>
      <c r="I1409" s="17">
        <v>1</v>
      </c>
      <c r="J1409" s="30">
        <v>2</v>
      </c>
      <c r="K1409" s="28">
        <v>5</v>
      </c>
      <c r="L1409" s="16">
        <f t="shared" si="46"/>
        <v>18</v>
      </c>
    </row>
    <row r="1410" spans="1:12" x14ac:dyDescent="0.25">
      <c r="A1410">
        <v>2054</v>
      </c>
      <c r="B1410" t="str">
        <f t="shared" si="47"/>
        <v>Ohio,Licking County</v>
      </c>
      <c r="C1410" s="16" t="s">
        <v>51</v>
      </c>
      <c r="D1410" s="12" t="s">
        <v>1422</v>
      </c>
      <c r="E1410" s="17" t="s">
        <v>3674</v>
      </c>
      <c r="F1410" s="43">
        <v>3</v>
      </c>
      <c r="G1410" s="19">
        <v>4</v>
      </c>
      <c r="H1410" s="53">
        <v>3</v>
      </c>
      <c r="I1410" s="17">
        <v>1</v>
      </c>
      <c r="J1410" s="17">
        <v>1</v>
      </c>
      <c r="K1410" s="28">
        <v>5</v>
      </c>
      <c r="L1410" s="16">
        <f t="shared" ref="L1410:L1473" si="48">SUM(F1410:K1410)</f>
        <v>17</v>
      </c>
    </row>
    <row r="1411" spans="1:12" x14ac:dyDescent="0.25">
      <c r="A1411">
        <v>2055</v>
      </c>
      <c r="B1411" t="str">
        <f t="shared" ref="B1411:B1474" si="49">C1411&amp;","&amp;D1411</f>
        <v>Ohio,Logan County</v>
      </c>
      <c r="C1411" s="16" t="s">
        <v>51</v>
      </c>
      <c r="D1411" s="12" t="s">
        <v>245</v>
      </c>
      <c r="E1411" s="17" t="s">
        <v>3675</v>
      </c>
      <c r="F1411" s="43">
        <v>3</v>
      </c>
      <c r="G1411" s="19">
        <v>4</v>
      </c>
      <c r="H1411" s="53">
        <v>3</v>
      </c>
      <c r="I1411" s="17">
        <v>1</v>
      </c>
      <c r="J1411" s="17">
        <v>1</v>
      </c>
      <c r="K1411" s="28">
        <v>5</v>
      </c>
      <c r="L1411" s="16">
        <f t="shared" si="48"/>
        <v>17</v>
      </c>
    </row>
    <row r="1412" spans="1:12" x14ac:dyDescent="0.25">
      <c r="A1412">
        <v>2058</v>
      </c>
      <c r="B1412" t="str">
        <f t="shared" si="49"/>
        <v>Ohio,Madison County</v>
      </c>
      <c r="C1412" s="16" t="s">
        <v>51</v>
      </c>
      <c r="D1412" s="12" t="s">
        <v>149</v>
      </c>
      <c r="E1412" s="17" t="s">
        <v>3567</v>
      </c>
      <c r="F1412" s="34">
        <v>4</v>
      </c>
      <c r="G1412" s="19">
        <v>4</v>
      </c>
      <c r="H1412" s="53">
        <v>3</v>
      </c>
      <c r="I1412" s="17">
        <v>1</v>
      </c>
      <c r="J1412" s="17">
        <v>1</v>
      </c>
      <c r="K1412" s="28">
        <v>5</v>
      </c>
      <c r="L1412" s="16">
        <f t="shared" si="48"/>
        <v>18</v>
      </c>
    </row>
    <row r="1413" spans="1:12" x14ac:dyDescent="0.25">
      <c r="A1413">
        <v>2060</v>
      </c>
      <c r="B1413" t="str">
        <f t="shared" si="49"/>
        <v>Ohio,Marion County</v>
      </c>
      <c r="C1413" s="16" t="s">
        <v>51</v>
      </c>
      <c r="D1413" s="12" t="s">
        <v>151</v>
      </c>
      <c r="E1413" s="17" t="s">
        <v>3568</v>
      </c>
      <c r="F1413" s="34">
        <v>4</v>
      </c>
      <c r="G1413" s="19">
        <v>4</v>
      </c>
      <c r="H1413" s="53">
        <v>3</v>
      </c>
      <c r="I1413" s="17">
        <v>1</v>
      </c>
      <c r="J1413" s="17">
        <v>1</v>
      </c>
      <c r="K1413" s="28">
        <v>5</v>
      </c>
      <c r="L1413" s="16">
        <f t="shared" si="48"/>
        <v>18</v>
      </c>
    </row>
    <row r="1414" spans="1:12" x14ac:dyDescent="0.25">
      <c r="A1414">
        <v>2062</v>
      </c>
      <c r="B1414" t="str">
        <f t="shared" si="49"/>
        <v>Ohio,Meigs County</v>
      </c>
      <c r="C1414" s="16" t="s">
        <v>51</v>
      </c>
      <c r="D1414" s="12" t="s">
        <v>1426</v>
      </c>
      <c r="E1414" s="17" t="s">
        <v>2914</v>
      </c>
      <c r="F1414" s="22">
        <v>6</v>
      </c>
      <c r="G1414" s="39">
        <v>7</v>
      </c>
      <c r="H1414" s="53">
        <v>3</v>
      </c>
      <c r="I1414" s="17">
        <v>1</v>
      </c>
      <c r="J1414" s="30">
        <v>2</v>
      </c>
      <c r="K1414" s="28">
        <v>5</v>
      </c>
      <c r="L1414" s="16">
        <f t="shared" si="48"/>
        <v>24</v>
      </c>
    </row>
    <row r="1415" spans="1:12" x14ac:dyDescent="0.25">
      <c r="A1415">
        <v>2063</v>
      </c>
      <c r="B1415" t="str">
        <f t="shared" si="49"/>
        <v>Ohio,Mercer County</v>
      </c>
      <c r="C1415" s="16" t="s">
        <v>51</v>
      </c>
      <c r="D1415" s="12" t="s">
        <v>623</v>
      </c>
      <c r="E1415" s="17" t="s">
        <v>3676</v>
      </c>
      <c r="F1415" s="43">
        <v>3</v>
      </c>
      <c r="G1415" s="19">
        <v>4</v>
      </c>
      <c r="H1415" s="53">
        <v>3</v>
      </c>
      <c r="I1415" s="17">
        <v>1</v>
      </c>
      <c r="J1415" s="17">
        <v>1</v>
      </c>
      <c r="K1415" s="28">
        <v>5</v>
      </c>
      <c r="L1415" s="16">
        <f t="shared" si="48"/>
        <v>17</v>
      </c>
    </row>
    <row r="1416" spans="1:12" x14ac:dyDescent="0.25">
      <c r="A1416">
        <v>2064</v>
      </c>
      <c r="B1416" t="str">
        <f t="shared" si="49"/>
        <v>Ohio,Miami County</v>
      </c>
      <c r="C1416" s="16" t="s">
        <v>51</v>
      </c>
      <c r="D1416" s="12" t="s">
        <v>660</v>
      </c>
      <c r="E1416" s="17" t="s">
        <v>3764</v>
      </c>
      <c r="F1416" s="43">
        <v>3</v>
      </c>
      <c r="G1416" s="27">
        <v>2</v>
      </c>
      <c r="H1416" s="53">
        <v>3</v>
      </c>
      <c r="I1416" s="17">
        <v>1</v>
      </c>
      <c r="J1416" s="17">
        <v>1</v>
      </c>
      <c r="K1416" s="28">
        <v>5</v>
      </c>
      <c r="L1416" s="16">
        <f t="shared" si="48"/>
        <v>15</v>
      </c>
    </row>
    <row r="1417" spans="1:12" x14ac:dyDescent="0.25">
      <c r="A1417">
        <v>2065</v>
      </c>
      <c r="B1417" t="str">
        <f t="shared" si="49"/>
        <v>Ohio,Monroe County</v>
      </c>
      <c r="C1417" s="16" t="s">
        <v>51</v>
      </c>
      <c r="D1417" s="12" t="s">
        <v>154</v>
      </c>
      <c r="E1417" s="17" t="s">
        <v>3677</v>
      </c>
      <c r="F1417" s="43">
        <v>3</v>
      </c>
      <c r="G1417" s="27">
        <v>2</v>
      </c>
      <c r="H1417" s="53">
        <v>3</v>
      </c>
      <c r="I1417" s="17">
        <v>1</v>
      </c>
      <c r="J1417" s="30">
        <v>2</v>
      </c>
      <c r="K1417" s="28">
        <v>5</v>
      </c>
      <c r="L1417" s="16">
        <f t="shared" si="48"/>
        <v>16</v>
      </c>
    </row>
    <row r="1418" spans="1:12" x14ac:dyDescent="0.25">
      <c r="A1418">
        <v>2066</v>
      </c>
      <c r="B1418" t="str">
        <f t="shared" si="49"/>
        <v>Ohio,Montgomery County</v>
      </c>
      <c r="C1418" s="16" t="s">
        <v>51</v>
      </c>
      <c r="D1418" s="12" t="s">
        <v>155</v>
      </c>
      <c r="E1418" s="17" t="s">
        <v>3144</v>
      </c>
      <c r="F1418" s="22">
        <v>6</v>
      </c>
      <c r="G1418" s="23">
        <v>6</v>
      </c>
      <c r="H1418" s="53">
        <v>3</v>
      </c>
      <c r="I1418" s="17">
        <v>1</v>
      </c>
      <c r="J1418" s="17">
        <v>1</v>
      </c>
      <c r="K1418" s="28">
        <v>5</v>
      </c>
      <c r="L1418" s="16">
        <f t="shared" si="48"/>
        <v>22</v>
      </c>
    </row>
    <row r="1419" spans="1:12" x14ac:dyDescent="0.25">
      <c r="A1419">
        <v>2067</v>
      </c>
      <c r="B1419" t="str">
        <f t="shared" si="49"/>
        <v>Ohio,Morgan County</v>
      </c>
      <c r="C1419" s="16" t="s">
        <v>51</v>
      </c>
      <c r="D1419" s="12" t="s">
        <v>156</v>
      </c>
      <c r="E1419" s="17" t="s">
        <v>3569</v>
      </c>
      <c r="F1419" s="43">
        <v>3</v>
      </c>
      <c r="G1419" s="19">
        <v>4</v>
      </c>
      <c r="H1419" s="53">
        <v>3</v>
      </c>
      <c r="I1419" s="17">
        <v>1</v>
      </c>
      <c r="J1419" s="30">
        <v>2</v>
      </c>
      <c r="K1419" s="28">
        <v>5</v>
      </c>
      <c r="L1419" s="16">
        <f t="shared" si="48"/>
        <v>18</v>
      </c>
    </row>
    <row r="1420" spans="1:12" x14ac:dyDescent="0.25">
      <c r="A1420">
        <v>2068</v>
      </c>
      <c r="B1420" t="str">
        <f t="shared" si="49"/>
        <v>Ohio,Morrow County</v>
      </c>
      <c r="C1420" s="16" t="s">
        <v>51</v>
      </c>
      <c r="D1420" s="12" t="s">
        <v>1427</v>
      </c>
      <c r="E1420" s="17" t="s">
        <v>3678</v>
      </c>
      <c r="F1420" s="43">
        <v>3</v>
      </c>
      <c r="G1420" s="19">
        <v>4</v>
      </c>
      <c r="H1420" s="53">
        <v>3</v>
      </c>
      <c r="I1420" s="17">
        <v>1</v>
      </c>
      <c r="J1420" s="17">
        <v>1</v>
      </c>
      <c r="K1420" s="28">
        <v>5</v>
      </c>
      <c r="L1420" s="16">
        <f t="shared" si="48"/>
        <v>17</v>
      </c>
    </row>
    <row r="1421" spans="1:12" x14ac:dyDescent="0.25">
      <c r="A1421">
        <v>2069</v>
      </c>
      <c r="B1421" t="str">
        <f t="shared" si="49"/>
        <v>Ohio,Muskingum County</v>
      </c>
      <c r="C1421" s="16" t="s">
        <v>51</v>
      </c>
      <c r="D1421" s="12" t="s">
        <v>1428</v>
      </c>
      <c r="E1421" s="17" t="s">
        <v>3570</v>
      </c>
      <c r="F1421" s="43">
        <v>3</v>
      </c>
      <c r="G1421" s="19">
        <v>4</v>
      </c>
      <c r="H1421" s="53">
        <v>3</v>
      </c>
      <c r="I1421" s="17">
        <v>1</v>
      </c>
      <c r="J1421" s="30">
        <v>2</v>
      </c>
      <c r="K1421" s="28">
        <v>5</v>
      </c>
      <c r="L1421" s="16">
        <f t="shared" si="48"/>
        <v>18</v>
      </c>
    </row>
    <row r="1422" spans="1:12" x14ac:dyDescent="0.25">
      <c r="A1422">
        <v>2070</v>
      </c>
      <c r="B1422" t="str">
        <f t="shared" si="49"/>
        <v>Ohio,Noble County</v>
      </c>
      <c r="C1422" s="16" t="s">
        <v>51</v>
      </c>
      <c r="D1422" s="12" t="s">
        <v>661</v>
      </c>
      <c r="E1422" s="17" t="s">
        <v>3145</v>
      </c>
      <c r="F1422" s="34">
        <v>4</v>
      </c>
      <c r="G1422" s="37">
        <v>5</v>
      </c>
      <c r="H1422" s="36">
        <v>4</v>
      </c>
      <c r="I1422" s="17">
        <v>1</v>
      </c>
      <c r="J1422" s="30">
        <v>2</v>
      </c>
      <c r="K1422" s="28">
        <v>5</v>
      </c>
      <c r="L1422" s="16">
        <f t="shared" si="48"/>
        <v>21</v>
      </c>
    </row>
    <row r="1423" spans="1:12" x14ac:dyDescent="0.25">
      <c r="A1423">
        <v>2072</v>
      </c>
      <c r="B1423" t="str">
        <f t="shared" si="49"/>
        <v>Ohio,Paulding County</v>
      </c>
      <c r="C1423" s="16" t="s">
        <v>51</v>
      </c>
      <c r="D1423" s="12" t="s">
        <v>515</v>
      </c>
      <c r="E1423" s="17" t="s">
        <v>3571</v>
      </c>
      <c r="F1423" s="34">
        <v>4</v>
      </c>
      <c r="G1423" s="19">
        <v>4</v>
      </c>
      <c r="H1423" s="53">
        <v>3</v>
      </c>
      <c r="I1423" s="17">
        <v>1</v>
      </c>
      <c r="J1423" s="17">
        <v>1</v>
      </c>
      <c r="K1423" s="28">
        <v>5</v>
      </c>
      <c r="L1423" s="16">
        <f t="shared" si="48"/>
        <v>18</v>
      </c>
    </row>
    <row r="1424" spans="1:12" x14ac:dyDescent="0.25">
      <c r="A1424">
        <v>2073</v>
      </c>
      <c r="B1424" t="str">
        <f t="shared" si="49"/>
        <v>Ohio,Perry County</v>
      </c>
      <c r="C1424" s="16" t="s">
        <v>51</v>
      </c>
      <c r="D1424" s="12" t="s">
        <v>157</v>
      </c>
      <c r="E1424" s="17" t="s">
        <v>3679</v>
      </c>
      <c r="F1424" s="43">
        <v>3</v>
      </c>
      <c r="G1424" s="19">
        <v>4</v>
      </c>
      <c r="H1424" s="53">
        <v>3</v>
      </c>
      <c r="I1424" s="17">
        <v>1</v>
      </c>
      <c r="J1424" s="17">
        <v>1</v>
      </c>
      <c r="K1424" s="28">
        <v>5</v>
      </c>
      <c r="L1424" s="16">
        <f t="shared" si="48"/>
        <v>17</v>
      </c>
    </row>
    <row r="1425" spans="1:12" x14ac:dyDescent="0.25">
      <c r="A1425">
        <v>2074</v>
      </c>
      <c r="B1425" t="str">
        <f t="shared" si="49"/>
        <v>Ohio,Pickaway County</v>
      </c>
      <c r="C1425" s="16" t="s">
        <v>51</v>
      </c>
      <c r="D1425" s="12" t="s">
        <v>1429</v>
      </c>
      <c r="E1425" s="17" t="s">
        <v>3572</v>
      </c>
      <c r="F1425" s="34">
        <v>4</v>
      </c>
      <c r="G1425" s="19">
        <v>4</v>
      </c>
      <c r="H1425" s="53">
        <v>3</v>
      </c>
      <c r="I1425" s="17">
        <v>1</v>
      </c>
      <c r="J1425" s="17">
        <v>1</v>
      </c>
      <c r="K1425" s="28">
        <v>5</v>
      </c>
      <c r="L1425" s="16">
        <f t="shared" si="48"/>
        <v>18</v>
      </c>
    </row>
    <row r="1426" spans="1:12" x14ac:dyDescent="0.25">
      <c r="A1426">
        <v>2075</v>
      </c>
      <c r="B1426" t="str">
        <f t="shared" si="49"/>
        <v>Ohio,Pike County</v>
      </c>
      <c r="C1426" s="16" t="s">
        <v>51</v>
      </c>
      <c r="D1426" s="12" t="s">
        <v>159</v>
      </c>
      <c r="E1426" s="17" t="s">
        <v>3429</v>
      </c>
      <c r="F1426" s="34">
        <v>4</v>
      </c>
      <c r="G1426" s="19">
        <v>4</v>
      </c>
      <c r="H1426" s="53">
        <v>3</v>
      </c>
      <c r="I1426" s="17">
        <v>1</v>
      </c>
      <c r="J1426" s="30">
        <v>2</v>
      </c>
      <c r="K1426" s="28">
        <v>5</v>
      </c>
      <c r="L1426" s="16">
        <f t="shared" si="48"/>
        <v>19</v>
      </c>
    </row>
    <row r="1427" spans="1:12" x14ac:dyDescent="0.25">
      <c r="A1427">
        <v>2077</v>
      </c>
      <c r="B1427" t="str">
        <f t="shared" si="49"/>
        <v>Ohio,Preble County</v>
      </c>
      <c r="C1427" s="16" t="s">
        <v>51</v>
      </c>
      <c r="D1427" s="12" t="s">
        <v>1431</v>
      </c>
      <c r="E1427" s="17" t="s">
        <v>3680</v>
      </c>
      <c r="F1427" s="34">
        <v>4</v>
      </c>
      <c r="G1427" s="27">
        <v>2</v>
      </c>
      <c r="H1427" s="53">
        <v>3</v>
      </c>
      <c r="I1427" s="17">
        <v>1</v>
      </c>
      <c r="J1427" s="17">
        <v>1</v>
      </c>
      <c r="K1427" s="28">
        <v>5</v>
      </c>
      <c r="L1427" s="16">
        <f t="shared" si="48"/>
        <v>16</v>
      </c>
    </row>
    <row r="1428" spans="1:12" x14ac:dyDescent="0.25">
      <c r="A1428">
        <v>2078</v>
      </c>
      <c r="B1428" t="str">
        <f t="shared" si="49"/>
        <v>Ohio,Putnam County</v>
      </c>
      <c r="C1428" s="16" t="s">
        <v>51</v>
      </c>
      <c r="D1428" s="12" t="s">
        <v>431</v>
      </c>
      <c r="E1428" s="17" t="s">
        <v>3430</v>
      </c>
      <c r="F1428" s="34">
        <v>4</v>
      </c>
      <c r="G1428" s="37">
        <v>5</v>
      </c>
      <c r="H1428" s="53">
        <v>3</v>
      </c>
      <c r="I1428" s="17">
        <v>1</v>
      </c>
      <c r="J1428" s="17">
        <v>1</v>
      </c>
      <c r="K1428" s="28">
        <v>5</v>
      </c>
      <c r="L1428" s="16">
        <f t="shared" si="48"/>
        <v>19</v>
      </c>
    </row>
    <row r="1429" spans="1:12" x14ac:dyDescent="0.25">
      <c r="A1429">
        <v>2080</v>
      </c>
      <c r="B1429" t="str">
        <f t="shared" si="49"/>
        <v>Ohio,Ross County</v>
      </c>
      <c r="C1429" s="16" t="s">
        <v>51</v>
      </c>
      <c r="D1429" s="12" t="s">
        <v>1432</v>
      </c>
      <c r="E1429" s="17" t="s">
        <v>3431</v>
      </c>
      <c r="F1429" s="34">
        <v>4</v>
      </c>
      <c r="G1429" s="19">
        <v>4</v>
      </c>
      <c r="H1429" s="53">
        <v>3</v>
      </c>
      <c r="I1429" s="17">
        <v>1</v>
      </c>
      <c r="J1429" s="30">
        <v>2</v>
      </c>
      <c r="K1429" s="28">
        <v>5</v>
      </c>
      <c r="L1429" s="16">
        <f t="shared" si="48"/>
        <v>19</v>
      </c>
    </row>
    <row r="1430" spans="1:12" x14ac:dyDescent="0.25">
      <c r="A1430">
        <v>2082</v>
      </c>
      <c r="B1430" t="str">
        <f t="shared" si="49"/>
        <v>Ohio,Scioto County</v>
      </c>
      <c r="C1430" s="16" t="s">
        <v>51</v>
      </c>
      <c r="D1430" s="12" t="s">
        <v>1434</v>
      </c>
      <c r="E1430" s="17" t="s">
        <v>3276</v>
      </c>
      <c r="F1430" s="34">
        <v>4</v>
      </c>
      <c r="G1430" s="37">
        <v>5</v>
      </c>
      <c r="H1430" s="53">
        <v>3</v>
      </c>
      <c r="I1430" s="17">
        <v>1</v>
      </c>
      <c r="J1430" s="30">
        <v>2</v>
      </c>
      <c r="K1430" s="28">
        <v>5</v>
      </c>
      <c r="L1430" s="16">
        <f t="shared" si="48"/>
        <v>20</v>
      </c>
    </row>
    <row r="1431" spans="1:12" x14ac:dyDescent="0.25">
      <c r="A1431">
        <v>2084</v>
      </c>
      <c r="B1431" t="str">
        <f t="shared" si="49"/>
        <v>Ohio,Shelby County</v>
      </c>
      <c r="C1431" s="16" t="s">
        <v>51</v>
      </c>
      <c r="D1431" s="12" t="s">
        <v>163</v>
      </c>
      <c r="E1431" s="17" t="s">
        <v>3573</v>
      </c>
      <c r="F1431" s="34">
        <v>4</v>
      </c>
      <c r="G1431" s="19">
        <v>4</v>
      </c>
      <c r="H1431" s="53">
        <v>3</v>
      </c>
      <c r="I1431" s="17">
        <v>1</v>
      </c>
      <c r="J1431" s="17">
        <v>1</v>
      </c>
      <c r="K1431" s="28">
        <v>5</v>
      </c>
      <c r="L1431" s="16">
        <f t="shared" si="48"/>
        <v>18</v>
      </c>
    </row>
    <row r="1432" spans="1:12" x14ac:dyDescent="0.25">
      <c r="A1432">
        <v>2088</v>
      </c>
      <c r="B1432" t="str">
        <f t="shared" si="49"/>
        <v>Ohio,Tuscarawas County</v>
      </c>
      <c r="C1432" s="16" t="s">
        <v>51</v>
      </c>
      <c r="D1432" s="12" t="s">
        <v>1436</v>
      </c>
      <c r="E1432" s="17" t="s">
        <v>3574</v>
      </c>
      <c r="F1432" s="43">
        <v>3</v>
      </c>
      <c r="G1432" s="19">
        <v>4</v>
      </c>
      <c r="H1432" s="53">
        <v>3</v>
      </c>
      <c r="I1432" s="17">
        <v>1</v>
      </c>
      <c r="J1432" s="30">
        <v>2</v>
      </c>
      <c r="K1432" s="28">
        <v>5</v>
      </c>
      <c r="L1432" s="16">
        <f t="shared" si="48"/>
        <v>18</v>
      </c>
    </row>
    <row r="1433" spans="1:12" x14ac:dyDescent="0.25">
      <c r="A1433">
        <v>2089</v>
      </c>
      <c r="B1433" t="str">
        <f t="shared" si="49"/>
        <v>Ohio,Union County</v>
      </c>
      <c r="C1433" s="16" t="s">
        <v>51</v>
      </c>
      <c r="D1433" s="12" t="s">
        <v>266</v>
      </c>
      <c r="E1433" s="17" t="s">
        <v>3575</v>
      </c>
      <c r="F1433" s="34">
        <v>4</v>
      </c>
      <c r="G1433" s="19">
        <v>4</v>
      </c>
      <c r="H1433" s="53">
        <v>3</v>
      </c>
      <c r="I1433" s="17">
        <v>1</v>
      </c>
      <c r="J1433" s="17">
        <v>1</v>
      </c>
      <c r="K1433" s="28">
        <v>5</v>
      </c>
      <c r="L1433" s="16">
        <f t="shared" si="48"/>
        <v>18</v>
      </c>
    </row>
    <row r="1434" spans="1:12" x14ac:dyDescent="0.25">
      <c r="A1434">
        <v>2090</v>
      </c>
      <c r="B1434" t="str">
        <f t="shared" si="49"/>
        <v>Ohio,Van Wert County</v>
      </c>
      <c r="C1434" s="16" t="s">
        <v>51</v>
      </c>
      <c r="D1434" s="12" t="s">
        <v>1437</v>
      </c>
      <c r="E1434" s="17" t="s">
        <v>3432</v>
      </c>
      <c r="F1434" s="34">
        <v>4</v>
      </c>
      <c r="G1434" s="37">
        <v>5</v>
      </c>
      <c r="H1434" s="53">
        <v>3</v>
      </c>
      <c r="I1434" s="17">
        <v>1</v>
      </c>
      <c r="J1434" s="17">
        <v>1</v>
      </c>
      <c r="K1434" s="28">
        <v>5</v>
      </c>
      <c r="L1434" s="16">
        <f t="shared" si="48"/>
        <v>19</v>
      </c>
    </row>
    <row r="1435" spans="1:12" x14ac:dyDescent="0.25">
      <c r="A1435">
        <v>2091</v>
      </c>
      <c r="B1435" t="str">
        <f t="shared" si="49"/>
        <v>Ohio,Vinton County</v>
      </c>
      <c r="C1435" s="16" t="s">
        <v>51</v>
      </c>
      <c r="D1435" s="12" t="s">
        <v>1438</v>
      </c>
      <c r="E1435" s="17" t="s">
        <v>3433</v>
      </c>
      <c r="F1435" s="34">
        <v>4</v>
      </c>
      <c r="G1435" s="19">
        <v>4</v>
      </c>
      <c r="H1435" s="53">
        <v>3</v>
      </c>
      <c r="I1435" s="17">
        <v>1</v>
      </c>
      <c r="J1435" s="30">
        <v>2</v>
      </c>
      <c r="K1435" s="28">
        <v>5</v>
      </c>
      <c r="L1435" s="16">
        <f t="shared" si="48"/>
        <v>19</v>
      </c>
    </row>
    <row r="1436" spans="1:12" x14ac:dyDescent="0.25">
      <c r="A1436">
        <v>2092</v>
      </c>
      <c r="B1436" t="str">
        <f t="shared" si="49"/>
        <v>Ohio,Warren County</v>
      </c>
      <c r="C1436" s="16" t="s">
        <v>51</v>
      </c>
      <c r="D1436" s="12" t="s">
        <v>542</v>
      </c>
      <c r="E1436" s="17" t="s">
        <v>3277</v>
      </c>
      <c r="F1436" s="22">
        <v>6</v>
      </c>
      <c r="G1436" s="37">
        <v>5</v>
      </c>
      <c r="H1436" s="53">
        <v>3</v>
      </c>
      <c r="I1436" s="17">
        <v>1</v>
      </c>
      <c r="J1436" s="17">
        <v>1</v>
      </c>
      <c r="K1436" s="28">
        <v>5</v>
      </c>
      <c r="L1436" s="16">
        <f t="shared" si="48"/>
        <v>21</v>
      </c>
    </row>
    <row r="1437" spans="1:12" x14ac:dyDescent="0.25">
      <c r="A1437">
        <v>2093</v>
      </c>
      <c r="B1437" t="str">
        <f t="shared" si="49"/>
        <v>Ohio,Washington County</v>
      </c>
      <c r="C1437" s="16" t="s">
        <v>51</v>
      </c>
      <c r="D1437" s="12" t="s">
        <v>169</v>
      </c>
      <c r="E1437" s="17" t="s">
        <v>3434</v>
      </c>
      <c r="F1437" s="34">
        <v>4</v>
      </c>
      <c r="G1437" s="19">
        <v>4</v>
      </c>
      <c r="H1437" s="53">
        <v>3</v>
      </c>
      <c r="I1437" s="17">
        <v>1</v>
      </c>
      <c r="J1437" s="30">
        <v>2</v>
      </c>
      <c r="K1437" s="28">
        <v>5</v>
      </c>
      <c r="L1437" s="16">
        <f t="shared" si="48"/>
        <v>19</v>
      </c>
    </row>
    <row r="1438" spans="1:12" x14ac:dyDescent="0.25">
      <c r="A1438">
        <v>2097</v>
      </c>
      <c r="B1438" t="str">
        <f t="shared" si="49"/>
        <v>Ohio,Wyandot County</v>
      </c>
      <c r="C1438" s="16" t="s">
        <v>51</v>
      </c>
      <c r="D1438" s="12" t="s">
        <v>1440</v>
      </c>
      <c r="E1438" s="17" t="s">
        <v>3576</v>
      </c>
      <c r="F1438" s="34">
        <v>4</v>
      </c>
      <c r="G1438" s="19">
        <v>4</v>
      </c>
      <c r="H1438" s="53">
        <v>3</v>
      </c>
      <c r="I1438" s="17">
        <v>1</v>
      </c>
      <c r="J1438" s="17">
        <v>1</v>
      </c>
      <c r="K1438" s="28">
        <v>5</v>
      </c>
      <c r="L1438" s="16">
        <f t="shared" si="48"/>
        <v>18</v>
      </c>
    </row>
    <row r="1439" spans="1:12" x14ac:dyDescent="0.25">
      <c r="A1439">
        <v>2177</v>
      </c>
      <c r="B1439" t="str">
        <f t="shared" si="49"/>
        <v>Oregon,Clackamas County</v>
      </c>
      <c r="C1439" s="16" t="s">
        <v>53</v>
      </c>
      <c r="D1439" s="12" t="s">
        <v>1483</v>
      </c>
      <c r="E1439" s="17" t="s">
        <v>3435</v>
      </c>
      <c r="F1439" s="43">
        <v>3</v>
      </c>
      <c r="G1439" s="17">
        <v>1</v>
      </c>
      <c r="H1439" s="53">
        <v>3</v>
      </c>
      <c r="I1439" s="17">
        <v>1</v>
      </c>
      <c r="J1439" s="57">
        <v>5</v>
      </c>
      <c r="K1439" s="28">
        <v>5</v>
      </c>
      <c r="L1439" s="16">
        <f t="shared" si="48"/>
        <v>18</v>
      </c>
    </row>
    <row r="1440" spans="1:12" x14ac:dyDescent="0.25">
      <c r="A1440">
        <v>2189</v>
      </c>
      <c r="B1440" t="str">
        <f t="shared" si="49"/>
        <v>Oregon,Jackson County</v>
      </c>
      <c r="C1440" s="16" t="s">
        <v>53</v>
      </c>
      <c r="D1440" s="12" t="s">
        <v>140</v>
      </c>
      <c r="E1440" s="17" t="s">
        <v>2709</v>
      </c>
      <c r="F1440" s="34">
        <v>4</v>
      </c>
      <c r="G1440" s="17">
        <v>1</v>
      </c>
      <c r="H1440" s="36">
        <v>4</v>
      </c>
      <c r="I1440" s="17">
        <v>1</v>
      </c>
      <c r="J1440" s="46">
        <v>8</v>
      </c>
      <c r="K1440" s="28">
        <v>5</v>
      </c>
      <c r="L1440" s="16">
        <f t="shared" si="48"/>
        <v>23</v>
      </c>
    </row>
    <row r="1441" spans="1:12" x14ac:dyDescent="0.25">
      <c r="A1441">
        <v>2191</v>
      </c>
      <c r="B1441" t="str">
        <f t="shared" si="49"/>
        <v>Oregon,Josephine County</v>
      </c>
      <c r="C1441" s="16" t="s">
        <v>53</v>
      </c>
      <c r="D1441" s="12" t="s">
        <v>1490</v>
      </c>
      <c r="E1441" s="17" t="s">
        <v>2710</v>
      </c>
      <c r="F1441" s="18">
        <v>7</v>
      </c>
      <c r="G1441" s="17">
        <v>1</v>
      </c>
      <c r="H1441" s="53">
        <v>3</v>
      </c>
      <c r="I1441" s="17">
        <v>1</v>
      </c>
      <c r="J1441" s="45">
        <v>7</v>
      </c>
      <c r="K1441" s="28">
        <v>5</v>
      </c>
      <c r="L1441" s="16">
        <f t="shared" si="48"/>
        <v>24</v>
      </c>
    </row>
    <row r="1442" spans="1:12" x14ac:dyDescent="0.25">
      <c r="A1442">
        <v>2194</v>
      </c>
      <c r="B1442" t="str">
        <f t="shared" si="49"/>
        <v>Oregon,Lane County</v>
      </c>
      <c r="C1442" s="16" t="s">
        <v>53</v>
      </c>
      <c r="D1442" s="12" t="s">
        <v>757</v>
      </c>
      <c r="E1442" s="17" t="s">
        <v>3146</v>
      </c>
      <c r="F1442" s="43">
        <v>3</v>
      </c>
      <c r="G1442" s="17">
        <v>1</v>
      </c>
      <c r="H1442" s="53">
        <v>3</v>
      </c>
      <c r="I1442" s="40">
        <v>3</v>
      </c>
      <c r="J1442" s="47">
        <v>6</v>
      </c>
      <c r="K1442" s="28">
        <v>5</v>
      </c>
      <c r="L1442" s="16">
        <f t="shared" si="48"/>
        <v>21</v>
      </c>
    </row>
    <row r="1443" spans="1:12" x14ac:dyDescent="0.25">
      <c r="A1443">
        <v>2196</v>
      </c>
      <c r="B1443" t="str">
        <f t="shared" si="49"/>
        <v>Oregon,Linn County</v>
      </c>
      <c r="C1443" s="16" t="s">
        <v>53</v>
      </c>
      <c r="D1443" s="12" t="s">
        <v>704</v>
      </c>
      <c r="E1443" s="17" t="s">
        <v>3794</v>
      </c>
      <c r="F1443" s="43">
        <v>3</v>
      </c>
      <c r="G1443" s="17">
        <v>1</v>
      </c>
      <c r="H1443" s="53">
        <v>3</v>
      </c>
      <c r="I1443" s="17">
        <v>1</v>
      </c>
      <c r="J1443" s="17">
        <v>1</v>
      </c>
      <c r="K1443" s="28">
        <v>5</v>
      </c>
      <c r="L1443" s="16">
        <f t="shared" si="48"/>
        <v>14</v>
      </c>
    </row>
    <row r="1444" spans="1:12" x14ac:dyDescent="0.25">
      <c r="A1444">
        <v>2198</v>
      </c>
      <c r="B1444" t="str">
        <f t="shared" si="49"/>
        <v>Oregon,Marion County</v>
      </c>
      <c r="C1444" s="16" t="s">
        <v>53</v>
      </c>
      <c r="D1444" s="12" t="s">
        <v>151</v>
      </c>
      <c r="E1444" s="17" t="s">
        <v>3795</v>
      </c>
      <c r="F1444" s="43">
        <v>3</v>
      </c>
      <c r="G1444" s="17">
        <v>1</v>
      </c>
      <c r="H1444" s="53">
        <v>3</v>
      </c>
      <c r="I1444" s="17">
        <v>1</v>
      </c>
      <c r="J1444" s="17">
        <v>1</v>
      </c>
      <c r="K1444" s="28">
        <v>5</v>
      </c>
      <c r="L1444" s="16">
        <f t="shared" si="48"/>
        <v>14</v>
      </c>
    </row>
    <row r="1445" spans="1:12" x14ac:dyDescent="0.25">
      <c r="A1445">
        <v>2199</v>
      </c>
      <c r="B1445" t="str">
        <f t="shared" si="49"/>
        <v>Oregon,Morrow County</v>
      </c>
      <c r="C1445" s="16" t="s">
        <v>53</v>
      </c>
      <c r="D1445" s="12" t="s">
        <v>1427</v>
      </c>
      <c r="E1445" s="17" t="s">
        <v>2462</v>
      </c>
      <c r="F1445" s="34">
        <v>4</v>
      </c>
      <c r="G1445" s="17">
        <v>1</v>
      </c>
      <c r="H1445" s="24">
        <v>5</v>
      </c>
      <c r="I1445" s="17">
        <v>1</v>
      </c>
      <c r="J1445" s="42">
        <v>9</v>
      </c>
      <c r="K1445" s="28">
        <v>5</v>
      </c>
      <c r="L1445" s="16">
        <f t="shared" si="48"/>
        <v>25</v>
      </c>
    </row>
    <row r="1446" spans="1:12" x14ac:dyDescent="0.25">
      <c r="A1446">
        <v>2200</v>
      </c>
      <c r="B1446" t="str">
        <f t="shared" si="49"/>
        <v>Oregon,Multnomah County</v>
      </c>
      <c r="C1446" s="16" t="s">
        <v>53</v>
      </c>
      <c r="D1446" s="12" t="s">
        <v>1493</v>
      </c>
      <c r="E1446" s="17" t="s">
        <v>3577</v>
      </c>
      <c r="F1446" s="43">
        <v>3</v>
      </c>
      <c r="G1446" s="19">
        <v>4</v>
      </c>
      <c r="H1446" s="53">
        <v>3</v>
      </c>
      <c r="I1446" s="40">
        <v>3</v>
      </c>
      <c r="J1446" s="17">
        <v>1</v>
      </c>
      <c r="K1446" s="28">
        <v>5</v>
      </c>
      <c r="L1446" s="16">
        <f t="shared" si="48"/>
        <v>19</v>
      </c>
    </row>
    <row r="1447" spans="1:12" x14ac:dyDescent="0.25">
      <c r="A1447">
        <v>2202</v>
      </c>
      <c r="B1447" t="str">
        <f t="shared" si="49"/>
        <v>Oregon,Sherman County</v>
      </c>
      <c r="C1447" s="16" t="s">
        <v>53</v>
      </c>
      <c r="D1447" s="12" t="s">
        <v>782</v>
      </c>
      <c r="E1447" s="17" t="s">
        <v>3436</v>
      </c>
      <c r="F1447" s="34">
        <v>4</v>
      </c>
      <c r="G1447" s="17">
        <v>1</v>
      </c>
      <c r="H1447" s="17">
        <v>1</v>
      </c>
      <c r="I1447" s="17">
        <v>1</v>
      </c>
      <c r="J1447" s="41">
        <v>6</v>
      </c>
      <c r="K1447" s="28">
        <v>5</v>
      </c>
      <c r="L1447" s="16">
        <f t="shared" si="48"/>
        <v>18</v>
      </c>
    </row>
    <row r="1448" spans="1:12" x14ac:dyDescent="0.25">
      <c r="A1448">
        <v>2204</v>
      </c>
      <c r="B1448" t="str">
        <f t="shared" si="49"/>
        <v>Oregon,Umatilla County</v>
      </c>
      <c r="C1448" s="16" t="s">
        <v>53</v>
      </c>
      <c r="D1448" s="12" t="s">
        <v>1495</v>
      </c>
      <c r="E1448" s="17" t="s">
        <v>2577</v>
      </c>
      <c r="F1448" s="22">
        <v>6</v>
      </c>
      <c r="G1448" s="17">
        <v>1</v>
      </c>
      <c r="H1448" s="24">
        <v>5</v>
      </c>
      <c r="I1448" s="17">
        <v>1</v>
      </c>
      <c r="J1448" s="45">
        <v>7</v>
      </c>
      <c r="K1448" s="28">
        <v>5</v>
      </c>
      <c r="L1448" s="16">
        <f t="shared" si="48"/>
        <v>25</v>
      </c>
    </row>
    <row r="1449" spans="1:12" x14ac:dyDescent="0.25">
      <c r="A1449">
        <v>2216</v>
      </c>
      <c r="B1449" t="str">
        <f t="shared" si="49"/>
        <v>Pennsylvania,Berks County</v>
      </c>
      <c r="C1449" s="16" t="s">
        <v>54</v>
      </c>
      <c r="D1449" s="12" t="s">
        <v>1502</v>
      </c>
      <c r="E1449" s="17" t="s">
        <v>3437</v>
      </c>
      <c r="F1449" s="34">
        <v>4</v>
      </c>
      <c r="G1449" s="19">
        <v>4</v>
      </c>
      <c r="H1449" s="53">
        <v>3</v>
      </c>
      <c r="I1449" s="17">
        <v>1</v>
      </c>
      <c r="J1449" s="30">
        <v>2</v>
      </c>
      <c r="K1449" s="28">
        <v>5</v>
      </c>
      <c r="L1449" s="16">
        <f t="shared" si="48"/>
        <v>19</v>
      </c>
    </row>
    <row r="1450" spans="1:12" x14ac:dyDescent="0.25">
      <c r="A1450">
        <v>2219</v>
      </c>
      <c r="B1450" t="str">
        <f t="shared" si="49"/>
        <v>Pennsylvania,Bucks County</v>
      </c>
      <c r="C1450" s="16" t="s">
        <v>54</v>
      </c>
      <c r="D1450" s="12" t="s">
        <v>1504</v>
      </c>
      <c r="E1450" s="17" t="s">
        <v>3438</v>
      </c>
      <c r="F1450" s="43">
        <v>3</v>
      </c>
      <c r="G1450" s="37">
        <v>5</v>
      </c>
      <c r="H1450" s="53">
        <v>3</v>
      </c>
      <c r="I1450" s="40">
        <v>3</v>
      </c>
      <c r="J1450" s="17">
        <v>1</v>
      </c>
      <c r="K1450" s="28">
        <v>5</v>
      </c>
      <c r="L1450" s="16">
        <f t="shared" si="48"/>
        <v>20</v>
      </c>
    </row>
    <row r="1451" spans="1:12" x14ac:dyDescent="0.25">
      <c r="A1451">
        <v>2225</v>
      </c>
      <c r="B1451" t="str">
        <f t="shared" si="49"/>
        <v>Pennsylvania,Chester County</v>
      </c>
      <c r="C1451" s="16" t="s">
        <v>54</v>
      </c>
      <c r="D1451" s="12" t="s">
        <v>1508</v>
      </c>
      <c r="E1451" s="17" t="s">
        <v>3681</v>
      </c>
      <c r="F1451" s="43">
        <v>3</v>
      </c>
      <c r="G1451" s="19">
        <v>4</v>
      </c>
      <c r="H1451" s="53">
        <v>3</v>
      </c>
      <c r="I1451" s="17">
        <v>1</v>
      </c>
      <c r="J1451" s="17">
        <v>1</v>
      </c>
      <c r="K1451" s="28">
        <v>5</v>
      </c>
      <c r="L1451" s="16">
        <f t="shared" si="48"/>
        <v>17</v>
      </c>
    </row>
    <row r="1452" spans="1:12" x14ac:dyDescent="0.25">
      <c r="A1452">
        <v>2233</v>
      </c>
      <c r="B1452" t="str">
        <f t="shared" si="49"/>
        <v>Pennsylvania,Delaware County</v>
      </c>
      <c r="C1452" s="16" t="s">
        <v>54</v>
      </c>
      <c r="D1452" s="12" t="s">
        <v>647</v>
      </c>
      <c r="E1452" s="17" t="s">
        <v>3682</v>
      </c>
      <c r="F1452" s="34">
        <v>4</v>
      </c>
      <c r="G1452" s="37">
        <v>5</v>
      </c>
      <c r="H1452" s="17">
        <v>1</v>
      </c>
      <c r="I1452" s="40">
        <v>3</v>
      </c>
      <c r="J1452" s="17">
        <v>1</v>
      </c>
      <c r="K1452" s="28">
        <v>5</v>
      </c>
      <c r="L1452" s="16">
        <f t="shared" si="48"/>
        <v>19</v>
      </c>
    </row>
    <row r="1453" spans="1:12" x14ac:dyDescent="0.25">
      <c r="A1453">
        <v>2240</v>
      </c>
      <c r="B1453" t="str">
        <f t="shared" si="49"/>
        <v>Pennsylvania,Greene County</v>
      </c>
      <c r="C1453" s="16" t="s">
        <v>54</v>
      </c>
      <c r="D1453" s="12" t="s">
        <v>136</v>
      </c>
      <c r="E1453" s="17" t="s">
        <v>3578</v>
      </c>
      <c r="F1453" s="43">
        <v>3</v>
      </c>
      <c r="G1453" s="19">
        <v>4</v>
      </c>
      <c r="H1453" s="53">
        <v>3</v>
      </c>
      <c r="I1453" s="17">
        <v>1</v>
      </c>
      <c r="J1453" s="30">
        <v>2</v>
      </c>
      <c r="K1453" s="28">
        <v>5</v>
      </c>
      <c r="L1453" s="16">
        <f t="shared" si="48"/>
        <v>18</v>
      </c>
    </row>
    <row r="1454" spans="1:12" x14ac:dyDescent="0.25">
      <c r="A1454">
        <v>2244</v>
      </c>
      <c r="B1454" t="str">
        <f t="shared" si="49"/>
        <v>Pennsylvania,Juniata County</v>
      </c>
      <c r="C1454" s="16" t="s">
        <v>54</v>
      </c>
      <c r="D1454" s="12" t="s">
        <v>1515</v>
      </c>
      <c r="E1454" s="17" t="s">
        <v>3579</v>
      </c>
      <c r="F1454" s="34">
        <v>4</v>
      </c>
      <c r="G1454" s="27">
        <v>2</v>
      </c>
      <c r="H1454" s="53">
        <v>3</v>
      </c>
      <c r="I1454" s="17">
        <v>1</v>
      </c>
      <c r="J1454" s="30">
        <v>2</v>
      </c>
      <c r="K1454" s="28">
        <v>5</v>
      </c>
      <c r="L1454" s="16">
        <f t="shared" si="48"/>
        <v>17</v>
      </c>
    </row>
    <row r="1455" spans="1:12" x14ac:dyDescent="0.25">
      <c r="A1455">
        <v>2246</v>
      </c>
      <c r="B1455" t="str">
        <f t="shared" si="49"/>
        <v>Pennsylvania,Lancaster County</v>
      </c>
      <c r="C1455" s="16" t="s">
        <v>54</v>
      </c>
      <c r="D1455" s="12" t="s">
        <v>1212</v>
      </c>
      <c r="E1455" s="17" t="s">
        <v>3683</v>
      </c>
      <c r="F1455" s="34">
        <v>4</v>
      </c>
      <c r="G1455" s="17">
        <v>1</v>
      </c>
      <c r="H1455" s="36">
        <v>4</v>
      </c>
      <c r="I1455" s="17">
        <v>1</v>
      </c>
      <c r="J1455" s="17">
        <v>1</v>
      </c>
      <c r="K1455" s="28">
        <v>5</v>
      </c>
      <c r="L1455" s="16">
        <f t="shared" si="48"/>
        <v>16</v>
      </c>
    </row>
    <row r="1456" spans="1:12" x14ac:dyDescent="0.25">
      <c r="A1456">
        <v>2248</v>
      </c>
      <c r="B1456" t="str">
        <f t="shared" si="49"/>
        <v>Pennsylvania,Lebanon County</v>
      </c>
      <c r="C1456" s="16" t="s">
        <v>54</v>
      </c>
      <c r="D1456" s="12" t="s">
        <v>1517</v>
      </c>
      <c r="E1456" s="17" t="s">
        <v>3765</v>
      </c>
      <c r="F1456" s="43">
        <v>3</v>
      </c>
      <c r="G1456" s="17">
        <v>1</v>
      </c>
      <c r="H1456" s="53">
        <v>3</v>
      </c>
      <c r="I1456" s="17">
        <v>1</v>
      </c>
      <c r="J1456" s="30">
        <v>2</v>
      </c>
      <c r="K1456" s="28">
        <v>5</v>
      </c>
      <c r="L1456" s="16">
        <f t="shared" si="48"/>
        <v>15</v>
      </c>
    </row>
    <row r="1457" spans="1:12" x14ac:dyDescent="0.25">
      <c r="A1457">
        <v>2256</v>
      </c>
      <c r="B1457" t="str">
        <f t="shared" si="49"/>
        <v>Pennsylvania,Montgomery County</v>
      </c>
      <c r="C1457" s="16" t="s">
        <v>54</v>
      </c>
      <c r="D1457" s="12" t="s">
        <v>155</v>
      </c>
      <c r="E1457" s="17" t="s">
        <v>3278</v>
      </c>
      <c r="F1457" s="34">
        <v>4</v>
      </c>
      <c r="G1457" s="37">
        <v>5</v>
      </c>
      <c r="H1457" s="36">
        <v>4</v>
      </c>
      <c r="I1457" s="17">
        <v>1</v>
      </c>
      <c r="J1457" s="17">
        <v>1</v>
      </c>
      <c r="K1457" s="28">
        <v>5</v>
      </c>
      <c r="L1457" s="16">
        <f t="shared" si="48"/>
        <v>20</v>
      </c>
    </row>
    <row r="1458" spans="1:12" x14ac:dyDescent="0.25">
      <c r="A1458">
        <v>2260</v>
      </c>
      <c r="B1458" t="str">
        <f t="shared" si="49"/>
        <v>Pennsylvania,Perry County</v>
      </c>
      <c r="C1458" s="16" t="s">
        <v>54</v>
      </c>
      <c r="D1458" s="12" t="s">
        <v>157</v>
      </c>
      <c r="E1458" s="17" t="s">
        <v>3580</v>
      </c>
      <c r="F1458" s="34">
        <v>4</v>
      </c>
      <c r="G1458" s="27">
        <v>2</v>
      </c>
      <c r="H1458" s="53">
        <v>3</v>
      </c>
      <c r="I1458" s="17">
        <v>1</v>
      </c>
      <c r="J1458" s="30">
        <v>2</v>
      </c>
      <c r="K1458" s="28">
        <v>5</v>
      </c>
      <c r="L1458" s="16">
        <f t="shared" si="48"/>
        <v>17</v>
      </c>
    </row>
    <row r="1459" spans="1:12" x14ac:dyDescent="0.25">
      <c r="A1459">
        <v>2261</v>
      </c>
      <c r="B1459" t="str">
        <f t="shared" si="49"/>
        <v>Pennsylvania,Philadelphia County</v>
      </c>
      <c r="C1459" s="16" t="s">
        <v>54</v>
      </c>
      <c r="D1459" s="12" t="s">
        <v>1525</v>
      </c>
      <c r="E1459" s="17" t="s">
        <v>3766</v>
      </c>
      <c r="F1459" s="34">
        <v>4</v>
      </c>
      <c r="G1459" s="19">
        <v>4</v>
      </c>
      <c r="H1459" s="17">
        <v>1</v>
      </c>
      <c r="I1459" s="40">
        <v>3</v>
      </c>
      <c r="J1459" s="17">
        <v>1</v>
      </c>
      <c r="K1459" s="28">
        <v>5</v>
      </c>
      <c r="L1459" s="16">
        <f t="shared" si="48"/>
        <v>18</v>
      </c>
    </row>
    <row r="1460" spans="1:12" x14ac:dyDescent="0.25">
      <c r="A1460">
        <v>2278</v>
      </c>
      <c r="B1460" t="str">
        <f t="shared" si="49"/>
        <v>Rhode Island,Bristol County</v>
      </c>
      <c r="C1460" s="16" t="s">
        <v>55</v>
      </c>
      <c r="D1460" s="12" t="s">
        <v>943</v>
      </c>
      <c r="E1460" s="17" t="s">
        <v>3785</v>
      </c>
      <c r="F1460" s="43">
        <v>3</v>
      </c>
      <c r="G1460" s="19">
        <v>4</v>
      </c>
      <c r="H1460" s="17">
        <v>1</v>
      </c>
      <c r="I1460" s="25">
        <v>4</v>
      </c>
      <c r="J1460" s="17">
        <v>1</v>
      </c>
      <c r="K1460" s="28">
        <v>5</v>
      </c>
      <c r="L1460" s="16">
        <f t="shared" si="48"/>
        <v>18</v>
      </c>
    </row>
    <row r="1461" spans="1:12" x14ac:dyDescent="0.25">
      <c r="A1461">
        <v>2283</v>
      </c>
      <c r="B1461" t="str">
        <f t="shared" si="49"/>
        <v>South Carolina ,Abbeville County</v>
      </c>
      <c r="C1461" s="16" t="s">
        <v>5068</v>
      </c>
      <c r="D1461" s="12" t="s">
        <v>1534</v>
      </c>
      <c r="E1461" s="17" t="s">
        <v>3147</v>
      </c>
      <c r="F1461" s="22">
        <v>6</v>
      </c>
      <c r="G1461" s="17">
        <v>1</v>
      </c>
      <c r="H1461" s="29">
        <v>7</v>
      </c>
      <c r="I1461" s="17">
        <v>1</v>
      </c>
      <c r="J1461" s="17">
        <v>1</v>
      </c>
      <c r="K1461" s="28">
        <v>5</v>
      </c>
      <c r="L1461" s="16">
        <f t="shared" si="48"/>
        <v>21</v>
      </c>
    </row>
    <row r="1462" spans="1:12" x14ac:dyDescent="0.25">
      <c r="A1462">
        <v>2284</v>
      </c>
      <c r="B1462" t="str">
        <f t="shared" si="49"/>
        <v>South Carolina ,Aiken County</v>
      </c>
      <c r="C1462" s="16" t="s">
        <v>5068</v>
      </c>
      <c r="D1462" s="12" t="s">
        <v>1535</v>
      </c>
      <c r="E1462" s="17" t="s">
        <v>2825</v>
      </c>
      <c r="F1462" s="22">
        <v>6</v>
      </c>
      <c r="G1462" s="27">
        <v>2</v>
      </c>
      <c r="H1462" s="20">
        <v>8</v>
      </c>
      <c r="I1462" s="17">
        <v>1</v>
      </c>
      <c r="J1462" s="17">
        <v>1</v>
      </c>
      <c r="K1462" s="28">
        <v>5</v>
      </c>
      <c r="L1462" s="16">
        <f t="shared" si="48"/>
        <v>23</v>
      </c>
    </row>
    <row r="1463" spans="1:12" x14ac:dyDescent="0.25">
      <c r="A1463">
        <v>2285</v>
      </c>
      <c r="B1463" t="str">
        <f t="shared" si="49"/>
        <v>South Carolina ,Allendale County</v>
      </c>
      <c r="C1463" s="16" t="s">
        <v>5068</v>
      </c>
      <c r="D1463" s="12" t="s">
        <v>1536</v>
      </c>
      <c r="E1463" s="17" t="s">
        <v>2388</v>
      </c>
      <c r="F1463" s="18">
        <v>7</v>
      </c>
      <c r="G1463" s="19">
        <v>4</v>
      </c>
      <c r="H1463" s="20">
        <v>8</v>
      </c>
      <c r="I1463" s="17">
        <v>1</v>
      </c>
      <c r="J1463" s="50">
        <v>3</v>
      </c>
      <c r="K1463" s="28">
        <v>5</v>
      </c>
      <c r="L1463" s="16">
        <f t="shared" si="48"/>
        <v>28</v>
      </c>
    </row>
    <row r="1464" spans="1:12" x14ac:dyDescent="0.25">
      <c r="A1464">
        <v>2286</v>
      </c>
      <c r="B1464" t="str">
        <f t="shared" si="49"/>
        <v>South Carolina ,Anderson County</v>
      </c>
      <c r="C1464" s="16" t="s">
        <v>5068</v>
      </c>
      <c r="D1464" s="12" t="s">
        <v>728</v>
      </c>
      <c r="E1464" s="17" t="s">
        <v>3439</v>
      </c>
      <c r="F1464" s="22">
        <v>6</v>
      </c>
      <c r="G1464" s="27">
        <v>2</v>
      </c>
      <c r="H1464" s="36">
        <v>4</v>
      </c>
      <c r="I1464" s="17">
        <v>1</v>
      </c>
      <c r="J1464" s="17">
        <v>1</v>
      </c>
      <c r="K1464" s="28">
        <v>5</v>
      </c>
      <c r="L1464" s="16">
        <f t="shared" si="48"/>
        <v>19</v>
      </c>
    </row>
    <row r="1465" spans="1:12" x14ac:dyDescent="0.25">
      <c r="A1465">
        <v>2288</v>
      </c>
      <c r="B1465" t="str">
        <f t="shared" si="49"/>
        <v>South Carolina ,Barnwell County</v>
      </c>
      <c r="C1465" s="16" t="s">
        <v>5068</v>
      </c>
      <c r="D1465" s="12" t="s">
        <v>1538</v>
      </c>
      <c r="E1465" s="17" t="s">
        <v>2711</v>
      </c>
      <c r="F1465" s="18">
        <v>7</v>
      </c>
      <c r="G1465" s="27">
        <v>2</v>
      </c>
      <c r="H1465" s="20">
        <v>8</v>
      </c>
      <c r="I1465" s="17">
        <v>1</v>
      </c>
      <c r="J1465" s="17">
        <v>1</v>
      </c>
      <c r="K1465" s="28">
        <v>5</v>
      </c>
      <c r="L1465" s="16">
        <f t="shared" si="48"/>
        <v>24</v>
      </c>
    </row>
    <row r="1466" spans="1:12" x14ac:dyDescent="0.25">
      <c r="A1466">
        <v>2291</v>
      </c>
      <c r="B1466" t="str">
        <f t="shared" si="49"/>
        <v>South Carolina ,Calhoun County</v>
      </c>
      <c r="C1466" s="16" t="s">
        <v>5068</v>
      </c>
      <c r="D1466" s="12" t="s">
        <v>112</v>
      </c>
      <c r="E1466" s="17" t="s">
        <v>2915</v>
      </c>
      <c r="F1466" s="22">
        <v>6</v>
      </c>
      <c r="G1466" s="17">
        <v>1</v>
      </c>
      <c r="H1466" s="20">
        <v>8</v>
      </c>
      <c r="I1466" s="17">
        <v>1</v>
      </c>
      <c r="J1466" s="17">
        <v>1</v>
      </c>
      <c r="K1466" s="28">
        <v>5</v>
      </c>
      <c r="L1466" s="16">
        <f t="shared" si="48"/>
        <v>22</v>
      </c>
    </row>
    <row r="1467" spans="1:12" x14ac:dyDescent="0.25">
      <c r="A1467">
        <v>2293</v>
      </c>
      <c r="B1467" t="str">
        <f t="shared" si="49"/>
        <v>South Carolina ,Cherokee County</v>
      </c>
      <c r="C1467" s="16" t="s">
        <v>5068</v>
      </c>
      <c r="D1467" s="12" t="s">
        <v>114</v>
      </c>
      <c r="E1467" s="17" t="s">
        <v>3767</v>
      </c>
      <c r="F1467" s="34">
        <v>4</v>
      </c>
      <c r="G1467" s="17">
        <v>1</v>
      </c>
      <c r="H1467" s="53">
        <v>3</v>
      </c>
      <c r="I1467" s="17">
        <v>1</v>
      </c>
      <c r="J1467" s="17">
        <v>1</v>
      </c>
      <c r="K1467" s="28">
        <v>5</v>
      </c>
      <c r="L1467" s="16">
        <f t="shared" si="48"/>
        <v>15</v>
      </c>
    </row>
    <row r="1468" spans="1:12" x14ac:dyDescent="0.25">
      <c r="A1468">
        <v>2294</v>
      </c>
      <c r="B1468" t="str">
        <f t="shared" si="49"/>
        <v>South Carolina ,Chester County</v>
      </c>
      <c r="C1468" s="16" t="s">
        <v>5068</v>
      </c>
      <c r="D1468" s="12" t="s">
        <v>1508</v>
      </c>
      <c r="E1468" s="17" t="s">
        <v>3148</v>
      </c>
      <c r="F1468" s="22">
        <v>6</v>
      </c>
      <c r="G1468" s="17">
        <v>1</v>
      </c>
      <c r="H1468" s="29">
        <v>7</v>
      </c>
      <c r="I1468" s="17">
        <v>1</v>
      </c>
      <c r="J1468" s="17">
        <v>1</v>
      </c>
      <c r="K1468" s="28">
        <v>5</v>
      </c>
      <c r="L1468" s="16">
        <f t="shared" si="48"/>
        <v>21</v>
      </c>
    </row>
    <row r="1469" spans="1:12" x14ac:dyDescent="0.25">
      <c r="A1469">
        <v>2295</v>
      </c>
      <c r="B1469" t="str">
        <f t="shared" si="49"/>
        <v>South Carolina ,Chesterfield County</v>
      </c>
      <c r="C1469" s="16" t="s">
        <v>5068</v>
      </c>
      <c r="D1469" s="12" t="s">
        <v>1541</v>
      </c>
      <c r="E1469" s="17" t="s">
        <v>3026</v>
      </c>
      <c r="F1469" s="22">
        <v>6</v>
      </c>
      <c r="G1469" s="17">
        <v>1</v>
      </c>
      <c r="H1469" s="35">
        <v>8</v>
      </c>
      <c r="I1469" s="17">
        <v>1</v>
      </c>
      <c r="J1469" s="17">
        <v>1</v>
      </c>
      <c r="K1469" s="28">
        <v>5</v>
      </c>
      <c r="L1469" s="16">
        <f t="shared" si="48"/>
        <v>22</v>
      </c>
    </row>
    <row r="1470" spans="1:12" x14ac:dyDescent="0.25">
      <c r="A1470">
        <v>2296</v>
      </c>
      <c r="B1470" t="str">
        <f t="shared" si="49"/>
        <v>South Carolina ,Clarendon County</v>
      </c>
      <c r="C1470" s="16" t="s">
        <v>5068</v>
      </c>
      <c r="D1470" s="12" t="s">
        <v>1542</v>
      </c>
      <c r="E1470" s="17" t="s">
        <v>2463</v>
      </c>
      <c r="F1470" s="22">
        <v>6</v>
      </c>
      <c r="G1470" s="19">
        <v>4</v>
      </c>
      <c r="H1470" s="20">
        <v>8</v>
      </c>
      <c r="I1470" s="17">
        <v>1</v>
      </c>
      <c r="J1470" s="50">
        <v>3</v>
      </c>
      <c r="K1470" s="28">
        <v>5</v>
      </c>
      <c r="L1470" s="16">
        <f t="shared" si="48"/>
        <v>27</v>
      </c>
    </row>
    <row r="1471" spans="1:12" x14ac:dyDescent="0.25">
      <c r="A1471">
        <v>2298</v>
      </c>
      <c r="B1471" t="str">
        <f t="shared" si="49"/>
        <v>South Carolina ,Darlington County</v>
      </c>
      <c r="C1471" s="16" t="s">
        <v>5068</v>
      </c>
      <c r="D1471" s="12" t="s">
        <v>1544</v>
      </c>
      <c r="E1471" s="17" t="s">
        <v>2712</v>
      </c>
      <c r="F1471" s="22">
        <v>6</v>
      </c>
      <c r="G1471" s="19">
        <v>4</v>
      </c>
      <c r="H1471" s="20">
        <v>8</v>
      </c>
      <c r="I1471" s="17">
        <v>1</v>
      </c>
      <c r="J1471" s="17">
        <v>1</v>
      </c>
      <c r="K1471" s="28">
        <v>5</v>
      </c>
      <c r="L1471" s="16">
        <f t="shared" si="48"/>
        <v>25</v>
      </c>
    </row>
    <row r="1472" spans="1:12" x14ac:dyDescent="0.25">
      <c r="A1472">
        <v>2299</v>
      </c>
      <c r="B1472" t="str">
        <f t="shared" si="49"/>
        <v>South Carolina ,Dillon County</v>
      </c>
      <c r="C1472" s="16" t="s">
        <v>5068</v>
      </c>
      <c r="D1472" s="12" t="s">
        <v>1545</v>
      </c>
      <c r="E1472" s="17" t="s">
        <v>2826</v>
      </c>
      <c r="F1472" s="22">
        <v>6</v>
      </c>
      <c r="G1472" s="27">
        <v>2</v>
      </c>
      <c r="H1472" s="20">
        <v>8</v>
      </c>
      <c r="I1472" s="17">
        <v>1</v>
      </c>
      <c r="J1472" s="17">
        <v>1</v>
      </c>
      <c r="K1472" s="28">
        <v>5</v>
      </c>
      <c r="L1472" s="16">
        <f t="shared" si="48"/>
        <v>23</v>
      </c>
    </row>
    <row r="1473" spans="1:12" x14ac:dyDescent="0.25">
      <c r="A1473">
        <v>2301</v>
      </c>
      <c r="B1473" t="str">
        <f t="shared" si="49"/>
        <v>South Carolina ,Edgefield County</v>
      </c>
      <c r="C1473" s="16" t="s">
        <v>5068</v>
      </c>
      <c r="D1473" s="12" t="s">
        <v>1546</v>
      </c>
      <c r="E1473" s="17" t="s">
        <v>2713</v>
      </c>
      <c r="F1473" s="18">
        <v>7</v>
      </c>
      <c r="G1473" s="27">
        <v>2</v>
      </c>
      <c r="H1473" s="20">
        <v>8</v>
      </c>
      <c r="I1473" s="17">
        <v>1</v>
      </c>
      <c r="J1473" s="17">
        <v>1</v>
      </c>
      <c r="K1473" s="28">
        <v>5</v>
      </c>
      <c r="L1473" s="16">
        <f t="shared" si="48"/>
        <v>24</v>
      </c>
    </row>
    <row r="1474" spans="1:12" x14ac:dyDescent="0.25">
      <c r="A1474">
        <v>2302</v>
      </c>
      <c r="B1474" t="str">
        <f t="shared" si="49"/>
        <v>South Carolina ,Fairfield County</v>
      </c>
      <c r="C1474" s="16" t="s">
        <v>5068</v>
      </c>
      <c r="D1474" s="12" t="s">
        <v>382</v>
      </c>
      <c r="E1474" s="17" t="s">
        <v>2827</v>
      </c>
      <c r="F1474" s="22">
        <v>6</v>
      </c>
      <c r="G1474" s="27">
        <v>2</v>
      </c>
      <c r="H1474" s="20">
        <v>8</v>
      </c>
      <c r="I1474" s="17">
        <v>1</v>
      </c>
      <c r="J1474" s="17">
        <v>1</v>
      </c>
      <c r="K1474" s="28">
        <v>5</v>
      </c>
      <c r="L1474" s="16">
        <f t="shared" ref="L1474:L1537" si="50">SUM(F1474:K1474)</f>
        <v>23</v>
      </c>
    </row>
    <row r="1475" spans="1:12" x14ac:dyDescent="0.25">
      <c r="A1475">
        <v>2303</v>
      </c>
      <c r="B1475" t="str">
        <f t="shared" ref="B1475:B1538" si="51">C1475&amp;","&amp;D1475</f>
        <v>South Carolina ,Florence County</v>
      </c>
      <c r="C1475" s="16" t="s">
        <v>5068</v>
      </c>
      <c r="D1475" s="12" t="s">
        <v>1547</v>
      </c>
      <c r="E1475" s="17" t="s">
        <v>2464</v>
      </c>
      <c r="F1475" s="22">
        <v>6</v>
      </c>
      <c r="G1475" s="19">
        <v>4</v>
      </c>
      <c r="H1475" s="20">
        <v>8</v>
      </c>
      <c r="I1475" s="17">
        <v>1</v>
      </c>
      <c r="J1475" s="50">
        <v>3</v>
      </c>
      <c r="K1475" s="28">
        <v>5</v>
      </c>
      <c r="L1475" s="16">
        <f t="shared" si="50"/>
        <v>27</v>
      </c>
    </row>
    <row r="1476" spans="1:12" x14ac:dyDescent="0.25">
      <c r="A1476">
        <v>2305</v>
      </c>
      <c r="B1476" t="str">
        <f t="shared" si="51"/>
        <v>South Carolina ,Greenville County</v>
      </c>
      <c r="C1476" s="16" t="s">
        <v>5068</v>
      </c>
      <c r="D1476" s="12" t="s">
        <v>1549</v>
      </c>
      <c r="E1476" s="17" t="s">
        <v>3279</v>
      </c>
      <c r="F1476" s="22">
        <v>6</v>
      </c>
      <c r="G1476" s="17">
        <v>1</v>
      </c>
      <c r="H1476" s="24">
        <v>5</v>
      </c>
      <c r="I1476" s="17">
        <v>1</v>
      </c>
      <c r="J1476" s="30">
        <v>2</v>
      </c>
      <c r="K1476" s="28">
        <v>5</v>
      </c>
      <c r="L1476" s="16">
        <f t="shared" si="50"/>
        <v>20</v>
      </c>
    </row>
    <row r="1477" spans="1:12" x14ac:dyDescent="0.25">
      <c r="A1477">
        <v>2306</v>
      </c>
      <c r="B1477" t="str">
        <f t="shared" si="51"/>
        <v>South Carolina ,Greenwood County</v>
      </c>
      <c r="C1477" s="16" t="s">
        <v>5068</v>
      </c>
      <c r="D1477" s="12" t="s">
        <v>748</v>
      </c>
      <c r="E1477" s="17" t="s">
        <v>2916</v>
      </c>
      <c r="F1477" s="22">
        <v>6</v>
      </c>
      <c r="G1477" s="17">
        <v>1</v>
      </c>
      <c r="H1477" s="20">
        <v>8</v>
      </c>
      <c r="I1477" s="17">
        <v>1</v>
      </c>
      <c r="J1477" s="17">
        <v>1</v>
      </c>
      <c r="K1477" s="28">
        <v>5</v>
      </c>
      <c r="L1477" s="16">
        <f t="shared" si="50"/>
        <v>22</v>
      </c>
    </row>
    <row r="1478" spans="1:12" x14ac:dyDescent="0.25">
      <c r="A1478">
        <v>2310</v>
      </c>
      <c r="B1478" t="str">
        <f t="shared" si="51"/>
        <v>South Carolina ,Kershaw County</v>
      </c>
      <c r="C1478" s="16" t="s">
        <v>5068</v>
      </c>
      <c r="D1478" s="12" t="s">
        <v>1552</v>
      </c>
      <c r="E1478" s="17" t="s">
        <v>2828</v>
      </c>
      <c r="F1478" s="22">
        <v>6</v>
      </c>
      <c r="G1478" s="27">
        <v>2</v>
      </c>
      <c r="H1478" s="20">
        <v>8</v>
      </c>
      <c r="I1478" s="17">
        <v>1</v>
      </c>
      <c r="J1478" s="17">
        <v>1</v>
      </c>
      <c r="K1478" s="28">
        <v>5</v>
      </c>
      <c r="L1478" s="16">
        <f t="shared" si="50"/>
        <v>23</v>
      </c>
    </row>
    <row r="1479" spans="1:12" x14ac:dyDescent="0.25">
      <c r="A1479">
        <v>2311</v>
      </c>
      <c r="B1479" t="str">
        <f t="shared" si="51"/>
        <v>South Carolina ,Lancaster County</v>
      </c>
      <c r="C1479" s="16" t="s">
        <v>5068</v>
      </c>
      <c r="D1479" s="12" t="s">
        <v>1212</v>
      </c>
      <c r="E1479" s="17" t="s">
        <v>3027</v>
      </c>
      <c r="F1479" s="22">
        <v>6</v>
      </c>
      <c r="G1479" s="17">
        <v>1</v>
      </c>
      <c r="H1479" s="35">
        <v>8</v>
      </c>
      <c r="I1479" s="17">
        <v>1</v>
      </c>
      <c r="J1479" s="17">
        <v>1</v>
      </c>
      <c r="K1479" s="28">
        <v>5</v>
      </c>
      <c r="L1479" s="16">
        <f t="shared" si="50"/>
        <v>22</v>
      </c>
    </row>
    <row r="1480" spans="1:12" x14ac:dyDescent="0.25">
      <c r="A1480">
        <v>2312</v>
      </c>
      <c r="B1480" t="str">
        <f t="shared" si="51"/>
        <v>South Carolina ,Laurens County</v>
      </c>
      <c r="C1480" s="16" t="s">
        <v>5068</v>
      </c>
      <c r="D1480" s="12" t="s">
        <v>504</v>
      </c>
      <c r="E1480" s="17" t="s">
        <v>3440</v>
      </c>
      <c r="F1480" s="22">
        <v>6</v>
      </c>
      <c r="G1480" s="17">
        <v>1</v>
      </c>
      <c r="H1480" s="24">
        <v>5</v>
      </c>
      <c r="I1480" s="17">
        <v>1</v>
      </c>
      <c r="J1480" s="17">
        <v>1</v>
      </c>
      <c r="K1480" s="28">
        <v>5</v>
      </c>
      <c r="L1480" s="16">
        <f t="shared" si="50"/>
        <v>19</v>
      </c>
    </row>
    <row r="1481" spans="1:12" x14ac:dyDescent="0.25">
      <c r="A1481">
        <v>2314</v>
      </c>
      <c r="B1481" t="str">
        <f t="shared" si="51"/>
        <v>South Carolina ,Lexington County</v>
      </c>
      <c r="C1481" s="16" t="s">
        <v>5068</v>
      </c>
      <c r="D1481" s="12" t="s">
        <v>1553</v>
      </c>
      <c r="E1481" s="17" t="s">
        <v>2714</v>
      </c>
      <c r="F1481" s="18">
        <v>7</v>
      </c>
      <c r="G1481" s="27">
        <v>2</v>
      </c>
      <c r="H1481" s="20">
        <v>8</v>
      </c>
      <c r="I1481" s="17">
        <v>1</v>
      </c>
      <c r="J1481" s="17">
        <v>1</v>
      </c>
      <c r="K1481" s="28">
        <v>5</v>
      </c>
      <c r="L1481" s="16">
        <f t="shared" si="50"/>
        <v>24</v>
      </c>
    </row>
    <row r="1482" spans="1:12" x14ac:dyDescent="0.25">
      <c r="A1482">
        <v>2315</v>
      </c>
      <c r="B1482" t="str">
        <f t="shared" si="51"/>
        <v>South Carolina ,McCormick County</v>
      </c>
      <c r="C1482" s="16" t="s">
        <v>5068</v>
      </c>
      <c r="D1482" s="12" t="s">
        <v>1554</v>
      </c>
      <c r="E1482" s="17" t="s">
        <v>2715</v>
      </c>
      <c r="F1482" s="18">
        <v>7</v>
      </c>
      <c r="G1482" s="27">
        <v>2</v>
      </c>
      <c r="H1482" s="20">
        <v>8</v>
      </c>
      <c r="I1482" s="17">
        <v>1</v>
      </c>
      <c r="J1482" s="17">
        <v>1</v>
      </c>
      <c r="K1482" s="28">
        <v>5</v>
      </c>
      <c r="L1482" s="16">
        <f t="shared" si="50"/>
        <v>24</v>
      </c>
    </row>
    <row r="1483" spans="1:12" x14ac:dyDescent="0.25">
      <c r="A1483">
        <v>2317</v>
      </c>
      <c r="B1483" t="str">
        <f t="shared" si="51"/>
        <v>South Carolina ,Marlboro County</v>
      </c>
      <c r="C1483" s="16" t="s">
        <v>5068</v>
      </c>
      <c r="D1483" s="12" t="s">
        <v>1555</v>
      </c>
      <c r="E1483" s="17" t="s">
        <v>2829</v>
      </c>
      <c r="F1483" s="22">
        <v>6</v>
      </c>
      <c r="G1483" s="27">
        <v>2</v>
      </c>
      <c r="H1483" s="20">
        <v>8</v>
      </c>
      <c r="I1483" s="17">
        <v>1</v>
      </c>
      <c r="J1483" s="17">
        <v>1</v>
      </c>
      <c r="K1483" s="28">
        <v>5</v>
      </c>
      <c r="L1483" s="16">
        <f t="shared" si="50"/>
        <v>23</v>
      </c>
    </row>
    <row r="1484" spans="1:12" x14ac:dyDescent="0.25">
      <c r="A1484">
        <v>2318</v>
      </c>
      <c r="B1484" t="str">
        <f t="shared" si="51"/>
        <v>South Carolina ,Newberry County</v>
      </c>
      <c r="C1484" s="16" t="s">
        <v>5068</v>
      </c>
      <c r="D1484" s="12" t="s">
        <v>1556</v>
      </c>
      <c r="E1484" s="17" t="s">
        <v>3149</v>
      </c>
      <c r="F1484" s="34">
        <v>4</v>
      </c>
      <c r="G1484" s="17">
        <v>1</v>
      </c>
      <c r="H1484" s="35">
        <v>8</v>
      </c>
      <c r="I1484" s="17">
        <v>1</v>
      </c>
      <c r="J1484" s="17">
        <v>1</v>
      </c>
      <c r="K1484" s="28">
        <v>5</v>
      </c>
      <c r="L1484" s="16">
        <f t="shared" si="50"/>
        <v>20</v>
      </c>
    </row>
    <row r="1485" spans="1:12" x14ac:dyDescent="0.25">
      <c r="A1485">
        <v>2319</v>
      </c>
      <c r="B1485" t="str">
        <f t="shared" si="51"/>
        <v>South Carolina ,Oconee County</v>
      </c>
      <c r="C1485" s="16" t="s">
        <v>5068</v>
      </c>
      <c r="D1485" s="12" t="s">
        <v>513</v>
      </c>
      <c r="E1485" s="17" t="s">
        <v>3768</v>
      </c>
      <c r="F1485" s="34">
        <v>4</v>
      </c>
      <c r="G1485" s="17">
        <v>1</v>
      </c>
      <c r="H1485" s="53">
        <v>3</v>
      </c>
      <c r="I1485" s="17">
        <v>1</v>
      </c>
      <c r="J1485" s="17">
        <v>1</v>
      </c>
      <c r="K1485" s="28">
        <v>5</v>
      </c>
      <c r="L1485" s="16">
        <f t="shared" si="50"/>
        <v>15</v>
      </c>
    </row>
    <row r="1486" spans="1:12" x14ac:dyDescent="0.25">
      <c r="A1486">
        <v>2320</v>
      </c>
      <c r="B1486" t="str">
        <f t="shared" si="51"/>
        <v>South Carolina ,Orangeburg County</v>
      </c>
      <c r="C1486" s="16" t="s">
        <v>5068</v>
      </c>
      <c r="D1486" s="12" t="s">
        <v>1557</v>
      </c>
      <c r="E1486" s="17" t="s">
        <v>2578</v>
      </c>
      <c r="F1486" s="22">
        <v>6</v>
      </c>
      <c r="G1486" s="27">
        <v>2</v>
      </c>
      <c r="H1486" s="20">
        <v>8</v>
      </c>
      <c r="I1486" s="17">
        <v>1</v>
      </c>
      <c r="J1486" s="50">
        <v>3</v>
      </c>
      <c r="K1486" s="28">
        <v>5</v>
      </c>
      <c r="L1486" s="16">
        <f t="shared" si="50"/>
        <v>25</v>
      </c>
    </row>
    <row r="1487" spans="1:12" x14ac:dyDescent="0.25">
      <c r="A1487">
        <v>2321</v>
      </c>
      <c r="B1487" t="str">
        <f t="shared" si="51"/>
        <v>South Carolina ,Pickens County</v>
      </c>
      <c r="C1487" s="16" t="s">
        <v>5068</v>
      </c>
      <c r="D1487" s="12" t="s">
        <v>158</v>
      </c>
      <c r="E1487" s="17" t="s">
        <v>3280</v>
      </c>
      <c r="F1487" s="22">
        <v>6</v>
      </c>
      <c r="G1487" s="27">
        <v>2</v>
      </c>
      <c r="H1487" s="36">
        <v>4</v>
      </c>
      <c r="I1487" s="17">
        <v>1</v>
      </c>
      <c r="J1487" s="30">
        <v>2</v>
      </c>
      <c r="K1487" s="28">
        <v>5</v>
      </c>
      <c r="L1487" s="16">
        <f t="shared" si="50"/>
        <v>20</v>
      </c>
    </row>
    <row r="1488" spans="1:12" x14ac:dyDescent="0.25">
      <c r="A1488">
        <v>2322</v>
      </c>
      <c r="B1488" t="str">
        <f t="shared" si="51"/>
        <v>South Carolina ,Richland County</v>
      </c>
      <c r="C1488" s="16" t="s">
        <v>5068</v>
      </c>
      <c r="D1488" s="12" t="s">
        <v>628</v>
      </c>
      <c r="E1488" s="17" t="s">
        <v>2579</v>
      </c>
      <c r="F1488" s="48">
        <v>9</v>
      </c>
      <c r="G1488" s="27">
        <v>2</v>
      </c>
      <c r="H1488" s="20">
        <v>8</v>
      </c>
      <c r="I1488" s="17">
        <v>1</v>
      </c>
      <c r="J1488" s="17">
        <v>1</v>
      </c>
      <c r="K1488" s="28">
        <v>5</v>
      </c>
      <c r="L1488" s="16">
        <f t="shared" si="50"/>
        <v>26</v>
      </c>
    </row>
    <row r="1489" spans="1:12" x14ac:dyDescent="0.25">
      <c r="A1489">
        <v>2323</v>
      </c>
      <c r="B1489" t="str">
        <f t="shared" si="51"/>
        <v>South Carolina ,Saluda County</v>
      </c>
      <c r="C1489" s="16" t="s">
        <v>5068</v>
      </c>
      <c r="D1489" s="12" t="s">
        <v>1558</v>
      </c>
      <c r="E1489" s="17" t="s">
        <v>2716</v>
      </c>
      <c r="F1489" s="18">
        <v>7</v>
      </c>
      <c r="G1489" s="27">
        <v>2</v>
      </c>
      <c r="H1489" s="20">
        <v>8</v>
      </c>
      <c r="I1489" s="17">
        <v>1</v>
      </c>
      <c r="J1489" s="17">
        <v>1</v>
      </c>
      <c r="K1489" s="28">
        <v>5</v>
      </c>
      <c r="L1489" s="16">
        <f t="shared" si="50"/>
        <v>24</v>
      </c>
    </row>
    <row r="1490" spans="1:12" x14ac:dyDescent="0.25">
      <c r="A1490">
        <v>2324</v>
      </c>
      <c r="B1490" t="str">
        <f t="shared" si="51"/>
        <v>South Carolina ,Spartanburg County</v>
      </c>
      <c r="C1490" s="16" t="s">
        <v>5068</v>
      </c>
      <c r="D1490" s="12" t="s">
        <v>1559</v>
      </c>
      <c r="E1490" s="17" t="s">
        <v>3281</v>
      </c>
      <c r="F1490" s="22">
        <v>6</v>
      </c>
      <c r="G1490" s="17">
        <v>1</v>
      </c>
      <c r="H1490" s="33">
        <v>6</v>
      </c>
      <c r="I1490" s="17">
        <v>1</v>
      </c>
      <c r="J1490" s="17">
        <v>1</v>
      </c>
      <c r="K1490" s="28">
        <v>5</v>
      </c>
      <c r="L1490" s="16">
        <f t="shared" si="50"/>
        <v>20</v>
      </c>
    </row>
    <row r="1491" spans="1:12" x14ac:dyDescent="0.25">
      <c r="A1491">
        <v>2325</v>
      </c>
      <c r="B1491" t="str">
        <f t="shared" si="51"/>
        <v>South Carolina ,Sumter County</v>
      </c>
      <c r="C1491" s="16" t="s">
        <v>5068</v>
      </c>
      <c r="D1491" s="12" t="s">
        <v>164</v>
      </c>
      <c r="E1491" s="17" t="s">
        <v>2717</v>
      </c>
      <c r="F1491" s="22">
        <v>6</v>
      </c>
      <c r="G1491" s="17">
        <v>1</v>
      </c>
      <c r="H1491" s="20">
        <v>8</v>
      </c>
      <c r="I1491" s="17">
        <v>1</v>
      </c>
      <c r="J1491" s="50">
        <v>3</v>
      </c>
      <c r="K1491" s="28">
        <v>5</v>
      </c>
      <c r="L1491" s="16">
        <f t="shared" si="50"/>
        <v>24</v>
      </c>
    </row>
    <row r="1492" spans="1:12" x14ac:dyDescent="0.25">
      <c r="A1492">
        <v>2326</v>
      </c>
      <c r="B1492" t="str">
        <f t="shared" si="51"/>
        <v>South Carolina ,Union County</v>
      </c>
      <c r="C1492" s="16" t="s">
        <v>5068</v>
      </c>
      <c r="D1492" s="12" t="s">
        <v>266</v>
      </c>
      <c r="E1492" s="17" t="s">
        <v>2917</v>
      </c>
      <c r="F1492" s="22">
        <v>6</v>
      </c>
      <c r="G1492" s="17">
        <v>1</v>
      </c>
      <c r="H1492" s="20">
        <v>8</v>
      </c>
      <c r="I1492" s="17">
        <v>1</v>
      </c>
      <c r="J1492" s="17">
        <v>1</v>
      </c>
      <c r="K1492" s="28">
        <v>5</v>
      </c>
      <c r="L1492" s="16">
        <f t="shared" si="50"/>
        <v>22</v>
      </c>
    </row>
    <row r="1493" spans="1:12" x14ac:dyDescent="0.25">
      <c r="A1493">
        <v>2328</v>
      </c>
      <c r="B1493" t="str">
        <f t="shared" si="51"/>
        <v>South Carolina ,York County</v>
      </c>
      <c r="C1493" s="16" t="s">
        <v>5068</v>
      </c>
      <c r="D1493" s="12" t="s">
        <v>923</v>
      </c>
      <c r="E1493" s="17" t="s">
        <v>3282</v>
      </c>
      <c r="F1493" s="22">
        <v>6</v>
      </c>
      <c r="G1493" s="17">
        <v>1</v>
      </c>
      <c r="H1493" s="33">
        <v>6</v>
      </c>
      <c r="I1493" s="17">
        <v>1</v>
      </c>
      <c r="J1493" s="17">
        <v>1</v>
      </c>
      <c r="K1493" s="28">
        <v>5</v>
      </c>
      <c r="L1493" s="16">
        <f t="shared" si="50"/>
        <v>20</v>
      </c>
    </row>
    <row r="1494" spans="1:12" x14ac:dyDescent="0.25">
      <c r="A1494">
        <v>2329</v>
      </c>
      <c r="B1494" t="str">
        <f t="shared" si="51"/>
        <v>South Dakota,Aurora County</v>
      </c>
      <c r="C1494" s="16" t="s">
        <v>57</v>
      </c>
      <c r="D1494" s="12" t="s">
        <v>1561</v>
      </c>
      <c r="E1494" s="17" t="s">
        <v>3684</v>
      </c>
      <c r="F1494" s="34">
        <v>4</v>
      </c>
      <c r="G1494" s="17">
        <v>1</v>
      </c>
      <c r="H1494" s="36">
        <v>4</v>
      </c>
      <c r="I1494" s="17">
        <v>1</v>
      </c>
      <c r="J1494" s="17">
        <v>1</v>
      </c>
      <c r="K1494" s="28">
        <v>5</v>
      </c>
      <c r="L1494" s="16">
        <f t="shared" si="50"/>
        <v>16</v>
      </c>
    </row>
    <row r="1495" spans="1:12" x14ac:dyDescent="0.25">
      <c r="A1495">
        <v>2330</v>
      </c>
      <c r="B1495" t="str">
        <f t="shared" si="51"/>
        <v>South Dakota,Beadle County</v>
      </c>
      <c r="C1495" s="16" t="s">
        <v>57</v>
      </c>
      <c r="D1495" s="12" t="s">
        <v>1562</v>
      </c>
      <c r="E1495" s="17" t="s">
        <v>3581</v>
      </c>
      <c r="F1495" s="34">
        <v>4</v>
      </c>
      <c r="G1495" s="27">
        <v>2</v>
      </c>
      <c r="H1495" s="36">
        <v>4</v>
      </c>
      <c r="I1495" s="17">
        <v>1</v>
      </c>
      <c r="J1495" s="17">
        <v>1</v>
      </c>
      <c r="K1495" s="28">
        <v>5</v>
      </c>
      <c r="L1495" s="16">
        <f t="shared" si="50"/>
        <v>17</v>
      </c>
    </row>
    <row r="1496" spans="1:12" x14ac:dyDescent="0.25">
      <c r="A1496">
        <v>2331</v>
      </c>
      <c r="B1496" t="str">
        <f t="shared" si="51"/>
        <v>South Dakota,Bennett County</v>
      </c>
      <c r="C1496" s="16" t="s">
        <v>57</v>
      </c>
      <c r="D1496" s="12" t="s">
        <v>1563</v>
      </c>
      <c r="E1496" s="17" t="s">
        <v>3283</v>
      </c>
      <c r="F1496" s="22">
        <v>6</v>
      </c>
      <c r="G1496" s="27">
        <v>2</v>
      </c>
      <c r="H1496" s="36">
        <v>4</v>
      </c>
      <c r="I1496" s="17">
        <v>1</v>
      </c>
      <c r="J1496" s="30">
        <v>2</v>
      </c>
      <c r="K1496" s="28">
        <v>5</v>
      </c>
      <c r="L1496" s="16">
        <f t="shared" si="50"/>
        <v>20</v>
      </c>
    </row>
    <row r="1497" spans="1:12" x14ac:dyDescent="0.25">
      <c r="A1497">
        <v>2332</v>
      </c>
      <c r="B1497" t="str">
        <f t="shared" si="51"/>
        <v>South Dakota,Bon Homme County</v>
      </c>
      <c r="C1497" s="16" t="s">
        <v>57</v>
      </c>
      <c r="D1497" s="12" t="s">
        <v>1564</v>
      </c>
      <c r="E1497" s="17" t="s">
        <v>3441</v>
      </c>
      <c r="F1497" s="34">
        <v>4</v>
      </c>
      <c r="G1497" s="27">
        <v>2</v>
      </c>
      <c r="H1497" s="24">
        <v>5</v>
      </c>
      <c r="I1497" s="17">
        <v>1</v>
      </c>
      <c r="J1497" s="17">
        <v>1</v>
      </c>
      <c r="K1497" s="28">
        <v>5</v>
      </c>
      <c r="L1497" s="16">
        <f t="shared" si="50"/>
        <v>18</v>
      </c>
    </row>
    <row r="1498" spans="1:12" x14ac:dyDescent="0.25">
      <c r="A1498">
        <v>2333</v>
      </c>
      <c r="B1498" t="str">
        <f t="shared" si="51"/>
        <v>South Dakota,Brookings County</v>
      </c>
      <c r="C1498" s="16" t="s">
        <v>57</v>
      </c>
      <c r="D1498" s="12" t="s">
        <v>1565</v>
      </c>
      <c r="E1498" s="17" t="s">
        <v>3796</v>
      </c>
      <c r="F1498" s="43">
        <v>3</v>
      </c>
      <c r="G1498" s="17">
        <v>1</v>
      </c>
      <c r="H1498" s="53">
        <v>3</v>
      </c>
      <c r="I1498" s="17">
        <v>1</v>
      </c>
      <c r="J1498" s="17">
        <v>1</v>
      </c>
      <c r="K1498" s="28">
        <v>5</v>
      </c>
      <c r="L1498" s="16">
        <f t="shared" si="50"/>
        <v>14</v>
      </c>
    </row>
    <row r="1499" spans="1:12" x14ac:dyDescent="0.25">
      <c r="A1499">
        <v>2334</v>
      </c>
      <c r="B1499" t="str">
        <f t="shared" si="51"/>
        <v>South Dakota,Brown County</v>
      </c>
      <c r="C1499" s="16" t="s">
        <v>57</v>
      </c>
      <c r="D1499" s="12" t="s">
        <v>590</v>
      </c>
      <c r="E1499" s="17" t="s">
        <v>3769</v>
      </c>
      <c r="F1499" s="34">
        <v>4</v>
      </c>
      <c r="G1499" s="17">
        <v>1</v>
      </c>
      <c r="H1499" s="53">
        <v>3</v>
      </c>
      <c r="I1499" s="17">
        <v>1</v>
      </c>
      <c r="J1499" s="17">
        <v>1</v>
      </c>
      <c r="K1499" s="28">
        <v>5</v>
      </c>
      <c r="L1499" s="16">
        <f t="shared" si="50"/>
        <v>15</v>
      </c>
    </row>
    <row r="1500" spans="1:12" x14ac:dyDescent="0.25">
      <c r="A1500">
        <v>2335</v>
      </c>
      <c r="B1500" t="str">
        <f t="shared" si="51"/>
        <v>South Dakota,Brule County</v>
      </c>
      <c r="C1500" s="16" t="s">
        <v>57</v>
      </c>
      <c r="D1500" s="12" t="s">
        <v>1566</v>
      </c>
      <c r="E1500" s="17" t="s">
        <v>3284</v>
      </c>
      <c r="F1500" s="22">
        <v>6</v>
      </c>
      <c r="G1500" s="27">
        <v>2</v>
      </c>
      <c r="H1500" s="24">
        <v>5</v>
      </c>
      <c r="I1500" s="17">
        <v>1</v>
      </c>
      <c r="J1500" s="17">
        <v>1</v>
      </c>
      <c r="K1500" s="28">
        <v>5</v>
      </c>
      <c r="L1500" s="16">
        <f t="shared" si="50"/>
        <v>20</v>
      </c>
    </row>
    <row r="1501" spans="1:12" x14ac:dyDescent="0.25">
      <c r="A1501">
        <v>2336</v>
      </c>
      <c r="B1501" t="str">
        <f t="shared" si="51"/>
        <v>South Dakota,Buffalo County</v>
      </c>
      <c r="C1501" s="16" t="s">
        <v>57</v>
      </c>
      <c r="D1501" s="12" t="s">
        <v>1191</v>
      </c>
      <c r="E1501" s="17" t="s">
        <v>3582</v>
      </c>
      <c r="F1501" s="34">
        <v>4</v>
      </c>
      <c r="G1501" s="17">
        <v>1</v>
      </c>
      <c r="H1501" s="24">
        <v>5</v>
      </c>
      <c r="I1501" s="17">
        <v>1</v>
      </c>
      <c r="J1501" s="17">
        <v>1</v>
      </c>
      <c r="K1501" s="28">
        <v>5</v>
      </c>
      <c r="L1501" s="16">
        <f t="shared" si="50"/>
        <v>17</v>
      </c>
    </row>
    <row r="1502" spans="1:12" x14ac:dyDescent="0.25">
      <c r="A1502">
        <v>2337</v>
      </c>
      <c r="B1502" t="str">
        <f t="shared" si="51"/>
        <v>South Dakota,Butte County</v>
      </c>
      <c r="C1502" s="16" t="s">
        <v>57</v>
      </c>
      <c r="D1502" s="12" t="s">
        <v>274</v>
      </c>
      <c r="E1502" s="17" t="s">
        <v>3028</v>
      </c>
      <c r="F1502" s="34">
        <v>4</v>
      </c>
      <c r="G1502" s="17">
        <v>1</v>
      </c>
      <c r="H1502" s="36">
        <v>4</v>
      </c>
      <c r="I1502" s="17">
        <v>1</v>
      </c>
      <c r="J1502" s="47">
        <v>6</v>
      </c>
      <c r="K1502" s="28">
        <v>5</v>
      </c>
      <c r="L1502" s="16">
        <f t="shared" si="50"/>
        <v>21</v>
      </c>
    </row>
    <row r="1503" spans="1:12" x14ac:dyDescent="0.25">
      <c r="A1503">
        <v>2338</v>
      </c>
      <c r="B1503" t="str">
        <f t="shared" si="51"/>
        <v>South Dakota,Campbell County</v>
      </c>
      <c r="C1503" s="16" t="s">
        <v>57</v>
      </c>
      <c r="D1503" s="12" t="s">
        <v>807</v>
      </c>
      <c r="E1503" s="17" t="s">
        <v>3685</v>
      </c>
      <c r="F1503" s="34">
        <v>4</v>
      </c>
      <c r="G1503" s="27">
        <v>2</v>
      </c>
      <c r="H1503" s="53">
        <v>3</v>
      </c>
      <c r="I1503" s="17">
        <v>1</v>
      </c>
      <c r="J1503" s="17">
        <v>1</v>
      </c>
      <c r="K1503" s="28">
        <v>5</v>
      </c>
      <c r="L1503" s="16">
        <f t="shared" si="50"/>
        <v>16</v>
      </c>
    </row>
    <row r="1504" spans="1:12" x14ac:dyDescent="0.25">
      <c r="A1504">
        <v>2339</v>
      </c>
      <c r="B1504" t="str">
        <f t="shared" si="51"/>
        <v>South Dakota,Charles Mix County</v>
      </c>
      <c r="C1504" s="16" t="s">
        <v>57</v>
      </c>
      <c r="D1504" s="12" t="s">
        <v>1567</v>
      </c>
      <c r="E1504" s="17" t="s">
        <v>3150</v>
      </c>
      <c r="F1504" s="22">
        <v>6</v>
      </c>
      <c r="G1504" s="27">
        <v>2</v>
      </c>
      <c r="H1504" s="24">
        <v>5</v>
      </c>
      <c r="I1504" s="17">
        <v>1</v>
      </c>
      <c r="J1504" s="30">
        <v>2</v>
      </c>
      <c r="K1504" s="28">
        <v>5</v>
      </c>
      <c r="L1504" s="16">
        <f t="shared" si="50"/>
        <v>21</v>
      </c>
    </row>
    <row r="1505" spans="1:12" x14ac:dyDescent="0.25">
      <c r="A1505">
        <v>2340</v>
      </c>
      <c r="B1505" t="str">
        <f t="shared" si="51"/>
        <v>South Dakota,Clark County</v>
      </c>
      <c r="C1505" s="16" t="s">
        <v>57</v>
      </c>
      <c r="D1505" s="12" t="s">
        <v>222</v>
      </c>
      <c r="E1505" s="17" t="s">
        <v>3797</v>
      </c>
      <c r="F1505" s="43">
        <v>3</v>
      </c>
      <c r="G1505" s="17">
        <v>1</v>
      </c>
      <c r="H1505" s="53">
        <v>3</v>
      </c>
      <c r="I1505" s="17">
        <v>1</v>
      </c>
      <c r="J1505" s="17">
        <v>1</v>
      </c>
      <c r="K1505" s="28">
        <v>5</v>
      </c>
      <c r="L1505" s="16">
        <f t="shared" si="50"/>
        <v>14</v>
      </c>
    </row>
    <row r="1506" spans="1:12" x14ac:dyDescent="0.25">
      <c r="A1506">
        <v>2341</v>
      </c>
      <c r="B1506" t="str">
        <f t="shared" si="51"/>
        <v>South Dakota,Clay County</v>
      </c>
      <c r="C1506" s="16" t="s">
        <v>57</v>
      </c>
      <c r="D1506" s="12" t="s">
        <v>118</v>
      </c>
      <c r="E1506" s="17" t="s">
        <v>3583</v>
      </c>
      <c r="F1506" s="34">
        <v>4</v>
      </c>
      <c r="G1506" s="17">
        <v>1</v>
      </c>
      <c r="H1506" s="24">
        <v>5</v>
      </c>
      <c r="I1506" s="17">
        <v>1</v>
      </c>
      <c r="J1506" s="17">
        <v>1</v>
      </c>
      <c r="K1506" s="28">
        <v>5</v>
      </c>
      <c r="L1506" s="16">
        <f t="shared" si="50"/>
        <v>17</v>
      </c>
    </row>
    <row r="1507" spans="1:12" x14ac:dyDescent="0.25">
      <c r="A1507">
        <v>2342</v>
      </c>
      <c r="B1507" t="str">
        <f t="shared" si="51"/>
        <v>South Dakota,Codington County</v>
      </c>
      <c r="C1507" s="16" t="s">
        <v>57</v>
      </c>
      <c r="D1507" s="12" t="s">
        <v>1568</v>
      </c>
      <c r="E1507" s="17" t="s">
        <v>3798</v>
      </c>
      <c r="F1507" s="43">
        <v>3</v>
      </c>
      <c r="G1507" s="17">
        <v>1</v>
      </c>
      <c r="H1507" s="53">
        <v>3</v>
      </c>
      <c r="I1507" s="17">
        <v>1</v>
      </c>
      <c r="J1507" s="17">
        <v>1</v>
      </c>
      <c r="K1507" s="28">
        <v>5</v>
      </c>
      <c r="L1507" s="16">
        <f t="shared" si="50"/>
        <v>14</v>
      </c>
    </row>
    <row r="1508" spans="1:12" x14ac:dyDescent="0.25">
      <c r="A1508">
        <v>2344</v>
      </c>
      <c r="B1508" t="str">
        <f t="shared" si="51"/>
        <v>South Dakota,Custer County</v>
      </c>
      <c r="C1508" s="16" t="s">
        <v>57</v>
      </c>
      <c r="D1508" s="12" t="s">
        <v>341</v>
      </c>
      <c r="E1508" s="17" t="s">
        <v>3151</v>
      </c>
      <c r="F1508" s="43">
        <v>3</v>
      </c>
      <c r="G1508" s="17">
        <v>1</v>
      </c>
      <c r="H1508" s="36">
        <v>4</v>
      </c>
      <c r="I1508" s="17">
        <v>1</v>
      </c>
      <c r="J1508" s="47">
        <v>6</v>
      </c>
      <c r="K1508" s="28">
        <v>5</v>
      </c>
      <c r="L1508" s="16">
        <f t="shared" si="50"/>
        <v>20</v>
      </c>
    </row>
    <row r="1509" spans="1:12" x14ac:dyDescent="0.25">
      <c r="A1509">
        <v>2345</v>
      </c>
      <c r="B1509" t="str">
        <f t="shared" si="51"/>
        <v>South Dakota,Davison County</v>
      </c>
      <c r="C1509" s="16" t="s">
        <v>57</v>
      </c>
      <c r="D1509" s="12" t="s">
        <v>1570</v>
      </c>
      <c r="E1509" s="17" t="s">
        <v>3584</v>
      </c>
      <c r="F1509" s="34">
        <v>4</v>
      </c>
      <c r="G1509" s="27">
        <v>2</v>
      </c>
      <c r="H1509" s="36">
        <v>4</v>
      </c>
      <c r="I1509" s="17">
        <v>1</v>
      </c>
      <c r="J1509" s="17">
        <v>1</v>
      </c>
      <c r="K1509" s="28">
        <v>5</v>
      </c>
      <c r="L1509" s="16">
        <f t="shared" si="50"/>
        <v>17</v>
      </c>
    </row>
    <row r="1510" spans="1:12" x14ac:dyDescent="0.25">
      <c r="A1510">
        <v>2346</v>
      </c>
      <c r="B1510" t="str">
        <f t="shared" si="51"/>
        <v>South Dakota,Day County</v>
      </c>
      <c r="C1510" s="16" t="s">
        <v>57</v>
      </c>
      <c r="D1510" s="12" t="s">
        <v>1571</v>
      </c>
      <c r="E1510" s="17" t="s">
        <v>3799</v>
      </c>
      <c r="F1510" s="43">
        <v>3</v>
      </c>
      <c r="G1510" s="17">
        <v>1</v>
      </c>
      <c r="H1510" s="53">
        <v>3</v>
      </c>
      <c r="I1510" s="17">
        <v>1</v>
      </c>
      <c r="J1510" s="17">
        <v>1</v>
      </c>
      <c r="K1510" s="28">
        <v>5</v>
      </c>
      <c r="L1510" s="16">
        <f t="shared" si="50"/>
        <v>14</v>
      </c>
    </row>
    <row r="1511" spans="1:12" x14ac:dyDescent="0.25">
      <c r="A1511">
        <v>2347</v>
      </c>
      <c r="B1511" t="str">
        <f t="shared" si="51"/>
        <v>South Dakota,Deuel County</v>
      </c>
      <c r="C1511" s="16" t="s">
        <v>57</v>
      </c>
      <c r="D1511" s="12" t="s">
        <v>1197</v>
      </c>
      <c r="E1511" s="17" t="s">
        <v>3800</v>
      </c>
      <c r="F1511" s="43">
        <v>3</v>
      </c>
      <c r="G1511" s="17">
        <v>1</v>
      </c>
      <c r="H1511" s="53">
        <v>3</v>
      </c>
      <c r="I1511" s="17">
        <v>1</v>
      </c>
      <c r="J1511" s="17">
        <v>1</v>
      </c>
      <c r="K1511" s="28">
        <v>5</v>
      </c>
      <c r="L1511" s="16">
        <f t="shared" si="50"/>
        <v>14</v>
      </c>
    </row>
    <row r="1512" spans="1:12" x14ac:dyDescent="0.25">
      <c r="A1512">
        <v>2348</v>
      </c>
      <c r="B1512" t="str">
        <f t="shared" si="51"/>
        <v>South Dakota,Dewey County</v>
      </c>
      <c r="C1512" s="16" t="s">
        <v>57</v>
      </c>
      <c r="D1512" s="12" t="s">
        <v>1452</v>
      </c>
      <c r="E1512" s="17" t="s">
        <v>3152</v>
      </c>
      <c r="F1512" s="34">
        <v>4</v>
      </c>
      <c r="G1512" s="27">
        <v>2</v>
      </c>
      <c r="H1512" s="36">
        <v>4</v>
      </c>
      <c r="I1512" s="17">
        <v>1</v>
      </c>
      <c r="J1512" s="55">
        <v>4</v>
      </c>
      <c r="K1512" s="28">
        <v>5</v>
      </c>
      <c r="L1512" s="16">
        <f t="shared" si="50"/>
        <v>20</v>
      </c>
    </row>
    <row r="1513" spans="1:12" x14ac:dyDescent="0.25">
      <c r="A1513">
        <v>2349</v>
      </c>
      <c r="B1513" t="str">
        <f t="shared" si="51"/>
        <v>South Dakota,Douglas County</v>
      </c>
      <c r="C1513" s="16" t="s">
        <v>57</v>
      </c>
      <c r="D1513" s="12" t="s">
        <v>345</v>
      </c>
      <c r="E1513" s="17" t="s">
        <v>3285</v>
      </c>
      <c r="F1513" s="22">
        <v>6</v>
      </c>
      <c r="G1513" s="27">
        <v>2</v>
      </c>
      <c r="H1513" s="24">
        <v>5</v>
      </c>
      <c r="I1513" s="17">
        <v>1</v>
      </c>
      <c r="J1513" s="17">
        <v>1</v>
      </c>
      <c r="K1513" s="28">
        <v>5</v>
      </c>
      <c r="L1513" s="16">
        <f t="shared" si="50"/>
        <v>20</v>
      </c>
    </row>
    <row r="1514" spans="1:12" x14ac:dyDescent="0.25">
      <c r="A1514">
        <v>2350</v>
      </c>
      <c r="B1514" t="str">
        <f t="shared" si="51"/>
        <v>South Dakota,Edmunds County</v>
      </c>
      <c r="C1514" s="16" t="s">
        <v>57</v>
      </c>
      <c r="D1514" s="12" t="s">
        <v>1572</v>
      </c>
      <c r="E1514" s="17" t="s">
        <v>3770</v>
      </c>
      <c r="F1514" s="34">
        <v>4</v>
      </c>
      <c r="G1514" s="17">
        <v>1</v>
      </c>
      <c r="H1514" s="53">
        <v>3</v>
      </c>
      <c r="I1514" s="17">
        <v>1</v>
      </c>
      <c r="J1514" s="17">
        <v>1</v>
      </c>
      <c r="K1514" s="28">
        <v>5</v>
      </c>
      <c r="L1514" s="16">
        <f t="shared" si="50"/>
        <v>15</v>
      </c>
    </row>
    <row r="1515" spans="1:12" x14ac:dyDescent="0.25">
      <c r="A1515">
        <v>2351</v>
      </c>
      <c r="B1515" t="str">
        <f t="shared" si="51"/>
        <v>South Dakota,Fall River County</v>
      </c>
      <c r="C1515" s="16" t="s">
        <v>57</v>
      </c>
      <c r="D1515" s="12" t="s">
        <v>1573</v>
      </c>
      <c r="E1515" s="17" t="s">
        <v>3286</v>
      </c>
      <c r="F1515" s="22">
        <v>6</v>
      </c>
      <c r="G1515" s="17">
        <v>1</v>
      </c>
      <c r="H1515" s="36">
        <v>4</v>
      </c>
      <c r="I1515" s="17">
        <v>1</v>
      </c>
      <c r="J1515" s="50">
        <v>3</v>
      </c>
      <c r="K1515" s="28">
        <v>5</v>
      </c>
      <c r="L1515" s="16">
        <f t="shared" si="50"/>
        <v>20</v>
      </c>
    </row>
    <row r="1516" spans="1:12" x14ac:dyDescent="0.25">
      <c r="A1516">
        <v>2352</v>
      </c>
      <c r="B1516" t="str">
        <f t="shared" si="51"/>
        <v>South Dakota,Faulk County</v>
      </c>
      <c r="C1516" s="16" t="s">
        <v>57</v>
      </c>
      <c r="D1516" s="12" t="s">
        <v>1574</v>
      </c>
      <c r="E1516" s="17" t="s">
        <v>3442</v>
      </c>
      <c r="F1516" s="34">
        <v>4</v>
      </c>
      <c r="G1516" s="27">
        <v>2</v>
      </c>
      <c r="H1516" s="36">
        <v>4</v>
      </c>
      <c r="I1516" s="17">
        <v>1</v>
      </c>
      <c r="J1516" s="30">
        <v>2</v>
      </c>
      <c r="K1516" s="28">
        <v>5</v>
      </c>
      <c r="L1516" s="16">
        <f t="shared" si="50"/>
        <v>18</v>
      </c>
    </row>
    <row r="1517" spans="1:12" x14ac:dyDescent="0.25">
      <c r="A1517">
        <v>2353</v>
      </c>
      <c r="B1517" t="str">
        <f t="shared" si="51"/>
        <v>South Dakota,Grant County</v>
      </c>
      <c r="C1517" s="16" t="s">
        <v>57</v>
      </c>
      <c r="D1517" s="12" t="s">
        <v>235</v>
      </c>
      <c r="E1517" s="17" t="s">
        <v>3801</v>
      </c>
      <c r="F1517" s="43">
        <v>3</v>
      </c>
      <c r="G1517" s="17">
        <v>1</v>
      </c>
      <c r="H1517" s="53">
        <v>3</v>
      </c>
      <c r="I1517" s="17">
        <v>1</v>
      </c>
      <c r="J1517" s="17">
        <v>1</v>
      </c>
      <c r="K1517" s="28">
        <v>5</v>
      </c>
      <c r="L1517" s="16">
        <f t="shared" si="50"/>
        <v>14</v>
      </c>
    </row>
    <row r="1518" spans="1:12" x14ac:dyDescent="0.25">
      <c r="A1518">
        <v>2354</v>
      </c>
      <c r="B1518" t="str">
        <f t="shared" si="51"/>
        <v>South Dakota,Gregory County</v>
      </c>
      <c r="C1518" s="16" t="s">
        <v>57</v>
      </c>
      <c r="D1518" s="12" t="s">
        <v>1575</v>
      </c>
      <c r="E1518" s="17" t="s">
        <v>3287</v>
      </c>
      <c r="F1518" s="34">
        <v>4</v>
      </c>
      <c r="G1518" s="27">
        <v>2</v>
      </c>
      <c r="H1518" s="24">
        <v>5</v>
      </c>
      <c r="I1518" s="17">
        <v>1</v>
      </c>
      <c r="J1518" s="30">
        <v>2</v>
      </c>
      <c r="K1518" s="28">
        <v>5</v>
      </c>
      <c r="L1518" s="16">
        <f t="shared" si="50"/>
        <v>19</v>
      </c>
    </row>
    <row r="1519" spans="1:12" x14ac:dyDescent="0.25">
      <c r="A1519">
        <v>2355</v>
      </c>
      <c r="B1519" t="str">
        <f t="shared" si="51"/>
        <v>South Dakota,Haakon County</v>
      </c>
      <c r="C1519" s="16" t="s">
        <v>57</v>
      </c>
      <c r="D1519" s="12" t="s">
        <v>1576</v>
      </c>
      <c r="E1519" s="17" t="s">
        <v>2918</v>
      </c>
      <c r="F1519" s="22">
        <v>6</v>
      </c>
      <c r="G1519" s="27">
        <v>2</v>
      </c>
      <c r="H1519" s="24">
        <v>5</v>
      </c>
      <c r="I1519" s="17">
        <v>1</v>
      </c>
      <c r="J1519" s="55">
        <v>4</v>
      </c>
      <c r="K1519" s="28">
        <v>5</v>
      </c>
      <c r="L1519" s="16">
        <f t="shared" si="50"/>
        <v>23</v>
      </c>
    </row>
    <row r="1520" spans="1:12" x14ac:dyDescent="0.25">
      <c r="A1520">
        <v>2356</v>
      </c>
      <c r="B1520" t="str">
        <f t="shared" si="51"/>
        <v>South Dakota,Hamlin County</v>
      </c>
      <c r="C1520" s="16" t="s">
        <v>57</v>
      </c>
      <c r="D1520" s="12" t="s">
        <v>1577</v>
      </c>
      <c r="E1520" s="17" t="s">
        <v>3802</v>
      </c>
      <c r="F1520" s="43">
        <v>3</v>
      </c>
      <c r="G1520" s="17">
        <v>1</v>
      </c>
      <c r="H1520" s="53">
        <v>3</v>
      </c>
      <c r="I1520" s="17">
        <v>1</v>
      </c>
      <c r="J1520" s="17">
        <v>1</v>
      </c>
      <c r="K1520" s="28">
        <v>5</v>
      </c>
      <c r="L1520" s="16">
        <f t="shared" si="50"/>
        <v>14</v>
      </c>
    </row>
    <row r="1521" spans="1:12" x14ac:dyDescent="0.25">
      <c r="A1521">
        <v>2357</v>
      </c>
      <c r="B1521" t="str">
        <f t="shared" si="51"/>
        <v>South Dakota,Hand County</v>
      </c>
      <c r="C1521" s="16" t="s">
        <v>57</v>
      </c>
      <c r="D1521" s="12" t="s">
        <v>1578</v>
      </c>
      <c r="E1521" s="17" t="s">
        <v>3443</v>
      </c>
      <c r="F1521" s="34">
        <v>4</v>
      </c>
      <c r="G1521" s="27">
        <v>2</v>
      </c>
      <c r="H1521" s="36">
        <v>4</v>
      </c>
      <c r="I1521" s="17">
        <v>1</v>
      </c>
      <c r="J1521" s="30">
        <v>2</v>
      </c>
      <c r="K1521" s="28">
        <v>5</v>
      </c>
      <c r="L1521" s="16">
        <f t="shared" si="50"/>
        <v>18</v>
      </c>
    </row>
    <row r="1522" spans="1:12" x14ac:dyDescent="0.25">
      <c r="A1522">
        <v>2358</v>
      </c>
      <c r="B1522" t="str">
        <f t="shared" si="51"/>
        <v>South Dakota,Hanson County</v>
      </c>
      <c r="C1522" s="16" t="s">
        <v>57</v>
      </c>
      <c r="D1522" s="12" t="s">
        <v>1579</v>
      </c>
      <c r="E1522" s="17" t="s">
        <v>3585</v>
      </c>
      <c r="F1522" s="34">
        <v>4</v>
      </c>
      <c r="G1522" s="27">
        <v>2</v>
      </c>
      <c r="H1522" s="36">
        <v>4</v>
      </c>
      <c r="I1522" s="17">
        <v>1</v>
      </c>
      <c r="J1522" s="17">
        <v>1</v>
      </c>
      <c r="K1522" s="28">
        <v>5</v>
      </c>
      <c r="L1522" s="16">
        <f t="shared" si="50"/>
        <v>17</v>
      </c>
    </row>
    <row r="1523" spans="1:12" x14ac:dyDescent="0.25">
      <c r="A1523">
        <v>2359</v>
      </c>
      <c r="B1523" t="str">
        <f t="shared" si="51"/>
        <v>South Dakota,Harding County</v>
      </c>
      <c r="C1523" s="16" t="s">
        <v>57</v>
      </c>
      <c r="D1523" s="12" t="s">
        <v>1265</v>
      </c>
      <c r="E1523" s="17" t="s">
        <v>3029</v>
      </c>
      <c r="F1523" s="34">
        <v>4</v>
      </c>
      <c r="G1523" s="17">
        <v>1</v>
      </c>
      <c r="H1523" s="36">
        <v>4</v>
      </c>
      <c r="I1523" s="17">
        <v>1</v>
      </c>
      <c r="J1523" s="47">
        <v>6</v>
      </c>
      <c r="K1523" s="28">
        <v>5</v>
      </c>
      <c r="L1523" s="16">
        <f t="shared" si="50"/>
        <v>21</v>
      </c>
    </row>
    <row r="1524" spans="1:12" x14ac:dyDescent="0.25">
      <c r="A1524">
        <v>2360</v>
      </c>
      <c r="B1524" t="str">
        <f t="shared" si="51"/>
        <v>South Dakota,Hughes County</v>
      </c>
      <c r="C1524" s="16" t="s">
        <v>57</v>
      </c>
      <c r="D1524" s="12" t="s">
        <v>1456</v>
      </c>
      <c r="E1524" s="17" t="s">
        <v>3288</v>
      </c>
      <c r="F1524" s="22">
        <v>6</v>
      </c>
      <c r="G1524" s="27">
        <v>2</v>
      </c>
      <c r="H1524" s="36">
        <v>4</v>
      </c>
      <c r="I1524" s="17">
        <v>1</v>
      </c>
      <c r="J1524" s="30">
        <v>2</v>
      </c>
      <c r="K1524" s="28">
        <v>5</v>
      </c>
      <c r="L1524" s="16">
        <f t="shared" si="50"/>
        <v>20</v>
      </c>
    </row>
    <row r="1525" spans="1:12" x14ac:dyDescent="0.25">
      <c r="A1525">
        <v>2361</v>
      </c>
      <c r="B1525" t="str">
        <f t="shared" si="51"/>
        <v>South Dakota,Hutchinson County</v>
      </c>
      <c r="C1525" s="16" t="s">
        <v>57</v>
      </c>
      <c r="D1525" s="12" t="s">
        <v>1580</v>
      </c>
      <c r="E1525" s="17" t="s">
        <v>3686</v>
      </c>
      <c r="F1525" s="34">
        <v>4</v>
      </c>
      <c r="G1525" s="17">
        <v>1</v>
      </c>
      <c r="H1525" s="36">
        <v>4</v>
      </c>
      <c r="I1525" s="17">
        <v>1</v>
      </c>
      <c r="J1525" s="17">
        <v>1</v>
      </c>
      <c r="K1525" s="28">
        <v>5</v>
      </c>
      <c r="L1525" s="16">
        <f t="shared" si="50"/>
        <v>16</v>
      </c>
    </row>
    <row r="1526" spans="1:12" x14ac:dyDescent="0.25">
      <c r="A1526">
        <v>2362</v>
      </c>
      <c r="B1526" t="str">
        <f t="shared" si="51"/>
        <v>South Dakota,Hyde County</v>
      </c>
      <c r="C1526" s="16" t="s">
        <v>57</v>
      </c>
      <c r="D1526" s="12" t="s">
        <v>1344</v>
      </c>
      <c r="E1526" s="17" t="s">
        <v>3444</v>
      </c>
      <c r="F1526" s="34">
        <v>4</v>
      </c>
      <c r="G1526" s="27">
        <v>2</v>
      </c>
      <c r="H1526" s="36">
        <v>4</v>
      </c>
      <c r="I1526" s="17">
        <v>1</v>
      </c>
      <c r="J1526" s="30">
        <v>2</v>
      </c>
      <c r="K1526" s="28">
        <v>5</v>
      </c>
      <c r="L1526" s="16">
        <f t="shared" si="50"/>
        <v>18</v>
      </c>
    </row>
    <row r="1527" spans="1:12" x14ac:dyDescent="0.25">
      <c r="A1527">
        <v>2363</v>
      </c>
      <c r="B1527" t="str">
        <f t="shared" si="51"/>
        <v>South Dakota,Jackson County</v>
      </c>
      <c r="C1527" s="16" t="s">
        <v>57</v>
      </c>
      <c r="D1527" s="12" t="s">
        <v>140</v>
      </c>
      <c r="E1527" s="17" t="s">
        <v>3030</v>
      </c>
      <c r="F1527" s="22">
        <v>6</v>
      </c>
      <c r="G1527" s="27">
        <v>2</v>
      </c>
      <c r="H1527" s="24">
        <v>5</v>
      </c>
      <c r="I1527" s="17">
        <v>1</v>
      </c>
      <c r="J1527" s="50">
        <v>3</v>
      </c>
      <c r="K1527" s="28">
        <v>5</v>
      </c>
      <c r="L1527" s="16">
        <f t="shared" si="50"/>
        <v>22</v>
      </c>
    </row>
    <row r="1528" spans="1:12" x14ac:dyDescent="0.25">
      <c r="A1528">
        <v>2364</v>
      </c>
      <c r="B1528" t="str">
        <f t="shared" si="51"/>
        <v>South Dakota,Jerauld County</v>
      </c>
      <c r="C1528" s="16" t="s">
        <v>57</v>
      </c>
      <c r="D1528" s="12" t="s">
        <v>1581</v>
      </c>
      <c r="E1528" s="17" t="s">
        <v>3586</v>
      </c>
      <c r="F1528" s="34">
        <v>4</v>
      </c>
      <c r="G1528" s="27">
        <v>2</v>
      </c>
      <c r="H1528" s="36">
        <v>4</v>
      </c>
      <c r="I1528" s="17">
        <v>1</v>
      </c>
      <c r="J1528" s="17">
        <v>1</v>
      </c>
      <c r="K1528" s="28">
        <v>5</v>
      </c>
      <c r="L1528" s="16">
        <f t="shared" si="50"/>
        <v>17</v>
      </c>
    </row>
    <row r="1529" spans="1:12" x14ac:dyDescent="0.25">
      <c r="A1529">
        <v>2365</v>
      </c>
      <c r="B1529" t="str">
        <f t="shared" si="51"/>
        <v>South Dakota,Jones County</v>
      </c>
      <c r="C1529" s="16" t="s">
        <v>57</v>
      </c>
      <c r="D1529" s="12" t="s">
        <v>502</v>
      </c>
      <c r="E1529" s="17" t="s">
        <v>3031</v>
      </c>
      <c r="F1529" s="22">
        <v>6</v>
      </c>
      <c r="G1529" s="27">
        <v>2</v>
      </c>
      <c r="H1529" s="24">
        <v>5</v>
      </c>
      <c r="I1529" s="17">
        <v>1</v>
      </c>
      <c r="J1529" s="50">
        <v>3</v>
      </c>
      <c r="K1529" s="28">
        <v>5</v>
      </c>
      <c r="L1529" s="16">
        <f t="shared" si="50"/>
        <v>22</v>
      </c>
    </row>
    <row r="1530" spans="1:12" x14ac:dyDescent="0.25">
      <c r="A1530">
        <v>2366</v>
      </c>
      <c r="B1530" t="str">
        <f t="shared" si="51"/>
        <v>South Dakota,Kingsbury County</v>
      </c>
      <c r="C1530" s="16" t="s">
        <v>57</v>
      </c>
      <c r="D1530" s="12" t="s">
        <v>1582</v>
      </c>
      <c r="E1530" s="17" t="s">
        <v>3771</v>
      </c>
      <c r="F1530" s="43">
        <v>3</v>
      </c>
      <c r="G1530" s="27">
        <v>2</v>
      </c>
      <c r="H1530" s="53">
        <v>3</v>
      </c>
      <c r="I1530" s="17">
        <v>1</v>
      </c>
      <c r="J1530" s="17">
        <v>1</v>
      </c>
      <c r="K1530" s="28">
        <v>5</v>
      </c>
      <c r="L1530" s="16">
        <f t="shared" si="50"/>
        <v>15</v>
      </c>
    </row>
    <row r="1531" spans="1:12" x14ac:dyDescent="0.25">
      <c r="A1531">
        <v>2367</v>
      </c>
      <c r="B1531" t="str">
        <f t="shared" si="51"/>
        <v>South Dakota,Lake County</v>
      </c>
      <c r="C1531" s="16" t="s">
        <v>57</v>
      </c>
      <c r="D1531" s="12" t="s">
        <v>287</v>
      </c>
      <c r="E1531" s="17" t="s">
        <v>3803</v>
      </c>
      <c r="F1531" s="43">
        <v>3</v>
      </c>
      <c r="G1531" s="17">
        <v>1</v>
      </c>
      <c r="H1531" s="53">
        <v>3</v>
      </c>
      <c r="I1531" s="17">
        <v>1</v>
      </c>
      <c r="J1531" s="17">
        <v>1</v>
      </c>
      <c r="K1531" s="28">
        <v>5</v>
      </c>
      <c r="L1531" s="16">
        <f t="shared" si="50"/>
        <v>14</v>
      </c>
    </row>
    <row r="1532" spans="1:12" x14ac:dyDescent="0.25">
      <c r="A1532">
        <v>2369</v>
      </c>
      <c r="B1532" t="str">
        <f t="shared" si="51"/>
        <v>South Dakota,Lincoln County</v>
      </c>
      <c r="C1532" s="16" t="s">
        <v>57</v>
      </c>
      <c r="D1532" s="12" t="s">
        <v>243</v>
      </c>
      <c r="E1532" s="17" t="s">
        <v>3687</v>
      </c>
      <c r="F1532" s="34">
        <v>4</v>
      </c>
      <c r="G1532" s="17">
        <v>1</v>
      </c>
      <c r="H1532" s="36">
        <v>4</v>
      </c>
      <c r="I1532" s="17">
        <v>1</v>
      </c>
      <c r="J1532" s="17">
        <v>1</v>
      </c>
      <c r="K1532" s="28">
        <v>5</v>
      </c>
      <c r="L1532" s="16">
        <f t="shared" si="50"/>
        <v>16</v>
      </c>
    </row>
    <row r="1533" spans="1:12" x14ac:dyDescent="0.25">
      <c r="A1533">
        <v>2370</v>
      </c>
      <c r="B1533" t="str">
        <f t="shared" si="51"/>
        <v>South Dakota,Lyman County</v>
      </c>
      <c r="C1533" s="16" t="s">
        <v>57</v>
      </c>
      <c r="D1533" s="12" t="s">
        <v>1583</v>
      </c>
      <c r="E1533" s="17" t="s">
        <v>3032</v>
      </c>
      <c r="F1533" s="22">
        <v>6</v>
      </c>
      <c r="G1533" s="27">
        <v>2</v>
      </c>
      <c r="H1533" s="33">
        <v>6</v>
      </c>
      <c r="I1533" s="17">
        <v>1</v>
      </c>
      <c r="J1533" s="30">
        <v>2</v>
      </c>
      <c r="K1533" s="28">
        <v>5</v>
      </c>
      <c r="L1533" s="16">
        <f t="shared" si="50"/>
        <v>22</v>
      </c>
    </row>
    <row r="1534" spans="1:12" x14ac:dyDescent="0.25">
      <c r="A1534">
        <v>2371</v>
      </c>
      <c r="B1534" t="str">
        <f t="shared" si="51"/>
        <v>South Dakota,McCook County</v>
      </c>
      <c r="C1534" s="16" t="s">
        <v>57</v>
      </c>
      <c r="D1534" s="12" t="s">
        <v>1584</v>
      </c>
      <c r="E1534" s="17" t="s">
        <v>3688</v>
      </c>
      <c r="F1534" s="34">
        <v>4</v>
      </c>
      <c r="G1534" s="17">
        <v>1</v>
      </c>
      <c r="H1534" s="36">
        <v>4</v>
      </c>
      <c r="I1534" s="17">
        <v>1</v>
      </c>
      <c r="J1534" s="17">
        <v>1</v>
      </c>
      <c r="K1534" s="28">
        <v>5</v>
      </c>
      <c r="L1534" s="16">
        <f t="shared" si="50"/>
        <v>16</v>
      </c>
    </row>
    <row r="1535" spans="1:12" x14ac:dyDescent="0.25">
      <c r="A1535">
        <v>2372</v>
      </c>
      <c r="B1535" t="str">
        <f t="shared" si="51"/>
        <v>South Dakota,McPherson County</v>
      </c>
      <c r="C1535" s="16" t="s">
        <v>57</v>
      </c>
      <c r="D1535" s="12" t="s">
        <v>759</v>
      </c>
      <c r="E1535" s="17" t="s">
        <v>3689</v>
      </c>
      <c r="F1535" s="34">
        <v>4</v>
      </c>
      <c r="G1535" s="27">
        <v>2</v>
      </c>
      <c r="H1535" s="53">
        <v>3</v>
      </c>
      <c r="I1535" s="17">
        <v>1</v>
      </c>
      <c r="J1535" s="17">
        <v>1</v>
      </c>
      <c r="K1535" s="28">
        <v>5</v>
      </c>
      <c r="L1535" s="16">
        <f t="shared" si="50"/>
        <v>16</v>
      </c>
    </row>
    <row r="1536" spans="1:12" x14ac:dyDescent="0.25">
      <c r="A1536">
        <v>2373</v>
      </c>
      <c r="B1536" t="str">
        <f t="shared" si="51"/>
        <v>South Dakota,Marshall County</v>
      </c>
      <c r="C1536" s="16" t="s">
        <v>57</v>
      </c>
      <c r="D1536" s="12" t="s">
        <v>152</v>
      </c>
      <c r="E1536" s="17" t="s">
        <v>3690</v>
      </c>
      <c r="F1536" s="34">
        <v>4</v>
      </c>
      <c r="G1536" s="27">
        <v>2</v>
      </c>
      <c r="H1536" s="53">
        <v>3</v>
      </c>
      <c r="I1536" s="17">
        <v>1</v>
      </c>
      <c r="J1536" s="17">
        <v>1</v>
      </c>
      <c r="K1536" s="28">
        <v>5</v>
      </c>
      <c r="L1536" s="16">
        <f t="shared" si="50"/>
        <v>16</v>
      </c>
    </row>
    <row r="1537" spans="1:12" x14ac:dyDescent="0.25">
      <c r="A1537">
        <v>2374</v>
      </c>
      <c r="B1537" t="str">
        <f t="shared" si="51"/>
        <v>South Dakota,Meade County</v>
      </c>
      <c r="C1537" s="16" t="s">
        <v>57</v>
      </c>
      <c r="D1537" s="12" t="s">
        <v>760</v>
      </c>
      <c r="E1537" s="17" t="s">
        <v>2830</v>
      </c>
      <c r="F1537" s="22">
        <v>6</v>
      </c>
      <c r="G1537" s="27">
        <v>2</v>
      </c>
      <c r="H1537" s="36">
        <v>4</v>
      </c>
      <c r="I1537" s="17">
        <v>1</v>
      </c>
      <c r="J1537" s="47">
        <v>6</v>
      </c>
      <c r="K1537" s="28">
        <v>5</v>
      </c>
      <c r="L1537" s="16">
        <f t="shared" si="50"/>
        <v>24</v>
      </c>
    </row>
    <row r="1538" spans="1:12" x14ac:dyDescent="0.25">
      <c r="A1538">
        <v>2375</v>
      </c>
      <c r="B1538" t="str">
        <f t="shared" si="51"/>
        <v>South Dakota,Mellette County</v>
      </c>
      <c r="C1538" s="16" t="s">
        <v>57</v>
      </c>
      <c r="D1538" s="12" t="s">
        <v>1585</v>
      </c>
      <c r="E1538" s="17" t="s">
        <v>3153</v>
      </c>
      <c r="F1538" s="22">
        <v>6</v>
      </c>
      <c r="G1538" s="27">
        <v>2</v>
      </c>
      <c r="H1538" s="24">
        <v>5</v>
      </c>
      <c r="I1538" s="17">
        <v>1</v>
      </c>
      <c r="J1538" s="30">
        <v>2</v>
      </c>
      <c r="K1538" s="28">
        <v>5</v>
      </c>
      <c r="L1538" s="16">
        <f t="shared" ref="L1538:L1601" si="52">SUM(F1538:K1538)</f>
        <v>21</v>
      </c>
    </row>
    <row r="1539" spans="1:12" x14ac:dyDescent="0.25">
      <c r="A1539">
        <v>2376</v>
      </c>
      <c r="B1539" t="str">
        <f t="shared" ref="B1539:B1602" si="53">C1539&amp;","&amp;D1539</f>
        <v>South Dakota,Miner County</v>
      </c>
      <c r="C1539" s="16" t="s">
        <v>57</v>
      </c>
      <c r="D1539" s="12" t="s">
        <v>1586</v>
      </c>
      <c r="E1539" s="17" t="s">
        <v>3691</v>
      </c>
      <c r="F1539" s="43">
        <v>3</v>
      </c>
      <c r="G1539" s="27">
        <v>2</v>
      </c>
      <c r="H1539" s="36">
        <v>4</v>
      </c>
      <c r="I1539" s="17">
        <v>1</v>
      </c>
      <c r="J1539" s="17">
        <v>1</v>
      </c>
      <c r="K1539" s="28">
        <v>5</v>
      </c>
      <c r="L1539" s="16">
        <f t="shared" si="52"/>
        <v>16</v>
      </c>
    </row>
    <row r="1540" spans="1:12" x14ac:dyDescent="0.25">
      <c r="A1540">
        <v>2377</v>
      </c>
      <c r="B1540" t="str">
        <f t="shared" si="53"/>
        <v>South Dakota,Minnehaha County</v>
      </c>
      <c r="C1540" s="16" t="s">
        <v>57</v>
      </c>
      <c r="D1540" s="12" t="s">
        <v>1587</v>
      </c>
      <c r="E1540" s="17" t="s">
        <v>3772</v>
      </c>
      <c r="F1540" s="34">
        <v>4</v>
      </c>
      <c r="G1540" s="17">
        <v>1</v>
      </c>
      <c r="H1540" s="53">
        <v>3</v>
      </c>
      <c r="I1540" s="17">
        <v>1</v>
      </c>
      <c r="J1540" s="17">
        <v>1</v>
      </c>
      <c r="K1540" s="28">
        <v>5</v>
      </c>
      <c r="L1540" s="16">
        <f t="shared" si="52"/>
        <v>15</v>
      </c>
    </row>
    <row r="1541" spans="1:12" x14ac:dyDescent="0.25">
      <c r="A1541">
        <v>2378</v>
      </c>
      <c r="B1541" t="str">
        <f t="shared" si="53"/>
        <v>South Dakota,Moody County</v>
      </c>
      <c r="C1541" s="16" t="s">
        <v>57</v>
      </c>
      <c r="D1541" s="12" t="s">
        <v>1588</v>
      </c>
      <c r="E1541" s="17" t="s">
        <v>3804</v>
      </c>
      <c r="F1541" s="43">
        <v>3</v>
      </c>
      <c r="G1541" s="17">
        <v>1</v>
      </c>
      <c r="H1541" s="53">
        <v>3</v>
      </c>
      <c r="I1541" s="17">
        <v>1</v>
      </c>
      <c r="J1541" s="17">
        <v>1</v>
      </c>
      <c r="K1541" s="28">
        <v>5</v>
      </c>
      <c r="L1541" s="16">
        <f t="shared" si="52"/>
        <v>14</v>
      </c>
    </row>
    <row r="1542" spans="1:12" x14ac:dyDescent="0.25">
      <c r="A1542">
        <v>2379</v>
      </c>
      <c r="B1542" t="str">
        <f t="shared" si="53"/>
        <v>South Dakota,Ogala Lakota County</v>
      </c>
      <c r="C1542" s="16" t="s">
        <v>57</v>
      </c>
      <c r="D1542" s="12" t="s">
        <v>5072</v>
      </c>
      <c r="E1542" s="17" t="s">
        <v>3692</v>
      </c>
      <c r="F1542" s="17">
        <v>1</v>
      </c>
      <c r="G1542" s="17">
        <v>1</v>
      </c>
      <c r="H1542" s="36">
        <v>4</v>
      </c>
      <c r="I1542" s="17">
        <v>1</v>
      </c>
      <c r="J1542" s="50">
        <v>3</v>
      </c>
      <c r="K1542" s="28">
        <v>5</v>
      </c>
      <c r="L1542" s="16">
        <f t="shared" si="52"/>
        <v>15</v>
      </c>
    </row>
    <row r="1543" spans="1:12" x14ac:dyDescent="0.25">
      <c r="A1543">
        <v>2380</v>
      </c>
      <c r="B1543" t="str">
        <f t="shared" si="53"/>
        <v>South Dakota,Pennington County</v>
      </c>
      <c r="C1543" s="16" t="s">
        <v>57</v>
      </c>
      <c r="D1543" s="12" t="s">
        <v>1051</v>
      </c>
      <c r="E1543" s="17" t="s">
        <v>2831</v>
      </c>
      <c r="F1543" s="22">
        <v>6</v>
      </c>
      <c r="G1543" s="17">
        <v>1</v>
      </c>
      <c r="H1543" s="36">
        <v>4</v>
      </c>
      <c r="I1543" s="17">
        <v>1</v>
      </c>
      <c r="J1543" s="41">
        <v>6</v>
      </c>
      <c r="K1543" s="28">
        <v>5</v>
      </c>
      <c r="L1543" s="16">
        <f t="shared" si="52"/>
        <v>23</v>
      </c>
    </row>
    <row r="1544" spans="1:12" x14ac:dyDescent="0.25">
      <c r="A1544">
        <v>2381</v>
      </c>
      <c r="B1544" t="str">
        <f t="shared" si="53"/>
        <v>South Dakota,Perkinds County</v>
      </c>
      <c r="C1544" s="16" t="s">
        <v>57</v>
      </c>
      <c r="D1544" s="12" t="s">
        <v>5073</v>
      </c>
      <c r="E1544" s="17" t="s">
        <v>3033</v>
      </c>
      <c r="F1544" s="34">
        <v>4</v>
      </c>
      <c r="G1544" s="27">
        <v>2</v>
      </c>
      <c r="H1544" s="53">
        <v>3</v>
      </c>
      <c r="I1544" s="17">
        <v>1</v>
      </c>
      <c r="J1544" s="47">
        <v>6</v>
      </c>
      <c r="K1544" s="28">
        <v>5</v>
      </c>
      <c r="L1544" s="16">
        <f t="shared" si="52"/>
        <v>21</v>
      </c>
    </row>
    <row r="1545" spans="1:12" x14ac:dyDescent="0.25">
      <c r="A1545">
        <v>2382</v>
      </c>
      <c r="B1545" t="str">
        <f t="shared" si="53"/>
        <v>South Dakota,Potter County</v>
      </c>
      <c r="C1545" s="16" t="s">
        <v>57</v>
      </c>
      <c r="D1545" s="12" t="s">
        <v>1526</v>
      </c>
      <c r="E1545" s="17" t="s">
        <v>3445</v>
      </c>
      <c r="F1545" s="22">
        <v>6</v>
      </c>
      <c r="G1545" s="27">
        <v>2</v>
      </c>
      <c r="H1545" s="53">
        <v>3</v>
      </c>
      <c r="I1545" s="17">
        <v>1</v>
      </c>
      <c r="J1545" s="30">
        <v>2</v>
      </c>
      <c r="K1545" s="28">
        <v>5</v>
      </c>
      <c r="L1545" s="16">
        <f t="shared" si="52"/>
        <v>19</v>
      </c>
    </row>
    <row r="1546" spans="1:12" x14ac:dyDescent="0.25">
      <c r="A1546">
        <v>2383</v>
      </c>
      <c r="B1546" t="str">
        <f t="shared" si="53"/>
        <v>South Dakota,Roberts County</v>
      </c>
      <c r="C1546" s="16" t="s">
        <v>57</v>
      </c>
      <c r="D1546" s="12" t="s">
        <v>1589</v>
      </c>
      <c r="E1546" s="17" t="s">
        <v>3693</v>
      </c>
      <c r="F1546" s="34">
        <v>4</v>
      </c>
      <c r="G1546" s="27">
        <v>2</v>
      </c>
      <c r="H1546" s="53">
        <v>3</v>
      </c>
      <c r="I1546" s="17">
        <v>1</v>
      </c>
      <c r="J1546" s="17">
        <v>1</v>
      </c>
      <c r="K1546" s="28">
        <v>5</v>
      </c>
      <c r="L1546" s="16">
        <f t="shared" si="52"/>
        <v>16</v>
      </c>
    </row>
    <row r="1547" spans="1:12" x14ac:dyDescent="0.25">
      <c r="A1547">
        <v>2384</v>
      </c>
      <c r="B1547" t="str">
        <f t="shared" si="53"/>
        <v>South Dakota,Sanborn Counry</v>
      </c>
      <c r="C1547" s="16" t="s">
        <v>57</v>
      </c>
      <c r="D1547" s="12" t="s">
        <v>5074</v>
      </c>
      <c r="E1547" s="17" t="s">
        <v>3446</v>
      </c>
      <c r="F1547" s="34">
        <v>4</v>
      </c>
      <c r="G1547" s="27">
        <v>2</v>
      </c>
      <c r="H1547" s="24">
        <v>5</v>
      </c>
      <c r="I1547" s="17">
        <v>1</v>
      </c>
      <c r="J1547" s="17">
        <v>1</v>
      </c>
      <c r="K1547" s="28">
        <v>5</v>
      </c>
      <c r="L1547" s="16">
        <f t="shared" si="52"/>
        <v>18</v>
      </c>
    </row>
    <row r="1548" spans="1:12" x14ac:dyDescent="0.25">
      <c r="A1548">
        <v>2385</v>
      </c>
      <c r="B1548" t="str">
        <f t="shared" si="53"/>
        <v>South Dakota,Spink County</v>
      </c>
      <c r="C1548" s="16" t="s">
        <v>57</v>
      </c>
      <c r="D1548" s="12" t="s">
        <v>1591</v>
      </c>
      <c r="E1548" s="17" t="s">
        <v>3694</v>
      </c>
      <c r="F1548" s="34">
        <v>4</v>
      </c>
      <c r="G1548" s="17">
        <v>1</v>
      </c>
      <c r="H1548" s="36">
        <v>4</v>
      </c>
      <c r="I1548" s="17">
        <v>1</v>
      </c>
      <c r="J1548" s="17">
        <v>1</v>
      </c>
      <c r="K1548" s="28">
        <v>5</v>
      </c>
      <c r="L1548" s="16">
        <f t="shared" si="52"/>
        <v>16</v>
      </c>
    </row>
    <row r="1549" spans="1:12" x14ac:dyDescent="0.25">
      <c r="A1549">
        <v>2386</v>
      </c>
      <c r="B1549" t="str">
        <f t="shared" si="53"/>
        <v>South Dakota,Stanley County</v>
      </c>
      <c r="C1549" s="16" t="s">
        <v>57</v>
      </c>
      <c r="D1549" s="12" t="s">
        <v>1592</v>
      </c>
      <c r="E1549" s="17" t="s">
        <v>3289</v>
      </c>
      <c r="F1549" s="22">
        <v>6</v>
      </c>
      <c r="G1549" s="27">
        <v>2</v>
      </c>
      <c r="H1549" s="53">
        <v>3</v>
      </c>
      <c r="I1549" s="17">
        <v>1</v>
      </c>
      <c r="J1549" s="50">
        <v>3</v>
      </c>
      <c r="K1549" s="28">
        <v>5</v>
      </c>
      <c r="L1549" s="16">
        <f t="shared" si="52"/>
        <v>20</v>
      </c>
    </row>
    <row r="1550" spans="1:12" x14ac:dyDescent="0.25">
      <c r="A1550">
        <v>2387</v>
      </c>
      <c r="B1550" t="str">
        <f t="shared" si="53"/>
        <v>South Dakota,Sully County</v>
      </c>
      <c r="C1550" s="16" t="s">
        <v>57</v>
      </c>
      <c r="D1550" s="12" t="s">
        <v>1593</v>
      </c>
      <c r="E1550" s="17" t="s">
        <v>3290</v>
      </c>
      <c r="F1550" s="22">
        <v>6</v>
      </c>
      <c r="G1550" s="27">
        <v>2</v>
      </c>
      <c r="H1550" s="36">
        <v>4</v>
      </c>
      <c r="I1550" s="17">
        <v>1</v>
      </c>
      <c r="J1550" s="30">
        <v>2</v>
      </c>
      <c r="K1550" s="28">
        <v>5</v>
      </c>
      <c r="L1550" s="16">
        <f t="shared" si="52"/>
        <v>20</v>
      </c>
    </row>
    <row r="1551" spans="1:12" x14ac:dyDescent="0.25">
      <c r="A1551">
        <v>2388</v>
      </c>
      <c r="B1551" t="str">
        <f t="shared" si="53"/>
        <v>South Dakota,Todd County</v>
      </c>
      <c r="C1551" s="16" t="s">
        <v>57</v>
      </c>
      <c r="D1551" s="12" t="s">
        <v>846</v>
      </c>
      <c r="E1551" s="17" t="s">
        <v>3587</v>
      </c>
      <c r="F1551" s="22">
        <v>6</v>
      </c>
      <c r="G1551" s="27">
        <v>2</v>
      </c>
      <c r="H1551" s="53">
        <v>3</v>
      </c>
      <c r="I1551" s="17">
        <v>1</v>
      </c>
      <c r="J1551" s="17">
        <v>1</v>
      </c>
      <c r="K1551" s="28">
        <v>5</v>
      </c>
      <c r="L1551" s="16">
        <f t="shared" si="52"/>
        <v>18</v>
      </c>
    </row>
    <row r="1552" spans="1:12" x14ac:dyDescent="0.25">
      <c r="A1552">
        <v>2389</v>
      </c>
      <c r="B1552" t="str">
        <f t="shared" si="53"/>
        <v>South Dakota,Tripp County</v>
      </c>
      <c r="C1552" s="16" t="s">
        <v>57</v>
      </c>
      <c r="D1552" s="12" t="s">
        <v>1594</v>
      </c>
      <c r="E1552" s="17" t="s">
        <v>3291</v>
      </c>
      <c r="F1552" s="22">
        <v>6</v>
      </c>
      <c r="G1552" s="27">
        <v>2</v>
      </c>
      <c r="H1552" s="24">
        <v>5</v>
      </c>
      <c r="I1552" s="17">
        <v>1</v>
      </c>
      <c r="J1552" s="17">
        <v>1</v>
      </c>
      <c r="K1552" s="28">
        <v>5</v>
      </c>
      <c r="L1552" s="16">
        <f t="shared" si="52"/>
        <v>20</v>
      </c>
    </row>
    <row r="1553" spans="1:12" x14ac:dyDescent="0.25">
      <c r="A1553">
        <v>2390</v>
      </c>
      <c r="B1553" t="str">
        <f t="shared" si="53"/>
        <v>South Dakota,Turner County</v>
      </c>
      <c r="C1553" s="16" t="s">
        <v>57</v>
      </c>
      <c r="D1553" s="12" t="s">
        <v>538</v>
      </c>
      <c r="E1553" s="17" t="s">
        <v>3695</v>
      </c>
      <c r="F1553" s="34">
        <v>4</v>
      </c>
      <c r="G1553" s="17">
        <v>1</v>
      </c>
      <c r="H1553" s="36">
        <v>4</v>
      </c>
      <c r="I1553" s="17">
        <v>1</v>
      </c>
      <c r="J1553" s="17">
        <v>1</v>
      </c>
      <c r="K1553" s="28">
        <v>5</v>
      </c>
      <c r="L1553" s="16">
        <f t="shared" si="52"/>
        <v>16</v>
      </c>
    </row>
    <row r="1554" spans="1:12" x14ac:dyDescent="0.25">
      <c r="A1554">
        <v>2391</v>
      </c>
      <c r="B1554" t="str">
        <f t="shared" si="53"/>
        <v>South Dakota,Union County</v>
      </c>
      <c r="C1554" s="16" t="s">
        <v>57</v>
      </c>
      <c r="D1554" s="12" t="s">
        <v>266</v>
      </c>
      <c r="E1554" s="17" t="s">
        <v>3696</v>
      </c>
      <c r="F1554" s="34">
        <v>4</v>
      </c>
      <c r="G1554" s="17">
        <v>1</v>
      </c>
      <c r="H1554" s="36">
        <v>4</v>
      </c>
      <c r="I1554" s="17">
        <v>1</v>
      </c>
      <c r="J1554" s="17">
        <v>1</v>
      </c>
      <c r="K1554" s="28">
        <v>5</v>
      </c>
      <c r="L1554" s="16">
        <f t="shared" si="52"/>
        <v>16</v>
      </c>
    </row>
    <row r="1555" spans="1:12" x14ac:dyDescent="0.25">
      <c r="A1555">
        <v>2392</v>
      </c>
      <c r="B1555" t="str">
        <f t="shared" si="53"/>
        <v>South Dakota,Walworth County</v>
      </c>
      <c r="C1555" s="16" t="s">
        <v>57</v>
      </c>
      <c r="D1555" s="12" t="s">
        <v>1595</v>
      </c>
      <c r="E1555" s="17" t="s">
        <v>3697</v>
      </c>
      <c r="F1555" s="34">
        <v>4</v>
      </c>
      <c r="G1555" s="27">
        <v>2</v>
      </c>
      <c r="H1555" s="53">
        <v>3</v>
      </c>
      <c r="I1555" s="17">
        <v>1</v>
      </c>
      <c r="J1555" s="17">
        <v>1</v>
      </c>
      <c r="K1555" s="28">
        <v>5</v>
      </c>
      <c r="L1555" s="16">
        <f t="shared" si="52"/>
        <v>16</v>
      </c>
    </row>
    <row r="1556" spans="1:12" x14ac:dyDescent="0.25">
      <c r="A1556">
        <v>2393</v>
      </c>
      <c r="B1556" t="str">
        <f t="shared" si="53"/>
        <v>South Dakota,Yankton County</v>
      </c>
      <c r="C1556" s="16" t="s">
        <v>57</v>
      </c>
      <c r="D1556" s="12" t="s">
        <v>1596</v>
      </c>
      <c r="E1556" s="17" t="s">
        <v>3292</v>
      </c>
      <c r="F1556" s="22">
        <v>6</v>
      </c>
      <c r="G1556" s="27">
        <v>2</v>
      </c>
      <c r="H1556" s="24">
        <v>5</v>
      </c>
      <c r="I1556" s="17">
        <v>1</v>
      </c>
      <c r="J1556" s="17">
        <v>1</v>
      </c>
      <c r="K1556" s="28">
        <v>5</v>
      </c>
      <c r="L1556" s="16">
        <f t="shared" si="52"/>
        <v>20</v>
      </c>
    </row>
    <row r="1557" spans="1:12" x14ac:dyDescent="0.25">
      <c r="A1557">
        <v>2394</v>
      </c>
      <c r="B1557" t="str">
        <f t="shared" si="53"/>
        <v>South Dakota,Ziebach County</v>
      </c>
      <c r="C1557" s="16" t="s">
        <v>57</v>
      </c>
      <c r="D1557" s="12" t="s">
        <v>1597</v>
      </c>
      <c r="E1557" s="17" t="s">
        <v>3034</v>
      </c>
      <c r="F1557" s="22">
        <v>6</v>
      </c>
      <c r="G1557" s="27">
        <v>2</v>
      </c>
      <c r="H1557" s="36">
        <v>4</v>
      </c>
      <c r="I1557" s="17">
        <v>1</v>
      </c>
      <c r="J1557" s="55">
        <v>4</v>
      </c>
      <c r="K1557" s="28">
        <v>5</v>
      </c>
      <c r="L1557" s="16">
        <f t="shared" si="52"/>
        <v>22</v>
      </c>
    </row>
    <row r="1558" spans="1:12" x14ac:dyDescent="0.25">
      <c r="A1558">
        <v>2395</v>
      </c>
      <c r="B1558" t="str">
        <f t="shared" si="53"/>
        <v>Tennessee,Anderson County</v>
      </c>
      <c r="C1558" s="16" t="s">
        <v>58</v>
      </c>
      <c r="D1558" s="12" t="s">
        <v>728</v>
      </c>
      <c r="E1558" s="17" t="s">
        <v>3293</v>
      </c>
      <c r="F1558" s="34">
        <v>4</v>
      </c>
      <c r="G1558" s="27">
        <v>2</v>
      </c>
      <c r="H1558" s="24">
        <v>5</v>
      </c>
      <c r="I1558" s="17">
        <v>1</v>
      </c>
      <c r="J1558" s="30">
        <v>2</v>
      </c>
      <c r="K1558" s="28">
        <v>5</v>
      </c>
      <c r="L1558" s="16">
        <f t="shared" si="52"/>
        <v>19</v>
      </c>
    </row>
    <row r="1559" spans="1:12" x14ac:dyDescent="0.25">
      <c r="A1559">
        <v>2396</v>
      </c>
      <c r="B1559" t="str">
        <f t="shared" si="53"/>
        <v>Tennessee,Bedford County</v>
      </c>
      <c r="C1559" s="16" t="s">
        <v>58</v>
      </c>
      <c r="D1559" s="12" t="s">
        <v>1501</v>
      </c>
      <c r="E1559" s="17" t="s">
        <v>3294</v>
      </c>
      <c r="F1559" s="22">
        <v>6</v>
      </c>
      <c r="G1559" s="19">
        <v>4</v>
      </c>
      <c r="H1559" s="36">
        <v>4</v>
      </c>
      <c r="I1559" s="17">
        <v>1</v>
      </c>
      <c r="J1559" s="17">
        <v>1</v>
      </c>
      <c r="K1559" s="28">
        <v>5</v>
      </c>
      <c r="L1559" s="16">
        <f t="shared" si="52"/>
        <v>21</v>
      </c>
    </row>
    <row r="1560" spans="1:12" x14ac:dyDescent="0.25">
      <c r="A1560">
        <v>2397</v>
      </c>
      <c r="B1560" t="str">
        <f t="shared" si="53"/>
        <v>Tennessee,Benton County</v>
      </c>
      <c r="C1560" s="16" t="s">
        <v>58</v>
      </c>
      <c r="D1560" s="12" t="s">
        <v>217</v>
      </c>
      <c r="E1560" s="17" t="s">
        <v>2718</v>
      </c>
      <c r="F1560" s="22">
        <v>6</v>
      </c>
      <c r="G1560" s="23">
        <v>6</v>
      </c>
      <c r="H1560" s="29">
        <v>7</v>
      </c>
      <c r="I1560" s="17">
        <v>1</v>
      </c>
      <c r="J1560" s="17">
        <v>1</v>
      </c>
      <c r="K1560" s="28">
        <v>5</v>
      </c>
      <c r="L1560" s="16">
        <f t="shared" si="52"/>
        <v>26</v>
      </c>
    </row>
    <row r="1561" spans="1:12" x14ac:dyDescent="0.25">
      <c r="A1561">
        <v>2398</v>
      </c>
      <c r="B1561" t="str">
        <f t="shared" si="53"/>
        <v>Tennessee,Bledsoe County</v>
      </c>
      <c r="C1561" s="16" t="s">
        <v>58</v>
      </c>
      <c r="D1561" s="12" t="s">
        <v>1598</v>
      </c>
      <c r="E1561" s="17" t="s">
        <v>3588</v>
      </c>
      <c r="F1561" s="34">
        <v>4</v>
      </c>
      <c r="G1561" s="27">
        <v>2</v>
      </c>
      <c r="H1561" s="53">
        <v>3</v>
      </c>
      <c r="I1561" s="17">
        <v>1</v>
      </c>
      <c r="J1561" s="30">
        <v>2</v>
      </c>
      <c r="K1561" s="28">
        <v>5</v>
      </c>
      <c r="L1561" s="16">
        <f t="shared" si="52"/>
        <v>17</v>
      </c>
    </row>
    <row r="1562" spans="1:12" x14ac:dyDescent="0.25">
      <c r="A1562">
        <v>2399</v>
      </c>
      <c r="B1562" t="str">
        <f t="shared" si="53"/>
        <v>Tennessee,Blount County</v>
      </c>
      <c r="C1562" s="16" t="s">
        <v>58</v>
      </c>
      <c r="D1562" s="12" t="s">
        <v>109</v>
      </c>
      <c r="E1562" s="17" t="s">
        <v>3698</v>
      </c>
      <c r="F1562" s="34">
        <v>4</v>
      </c>
      <c r="G1562" s="17">
        <v>1</v>
      </c>
      <c r="H1562" s="53">
        <v>3</v>
      </c>
      <c r="I1562" s="17">
        <v>1</v>
      </c>
      <c r="J1562" s="30">
        <v>2</v>
      </c>
      <c r="K1562" s="28">
        <v>5</v>
      </c>
      <c r="L1562" s="16">
        <f t="shared" si="52"/>
        <v>16</v>
      </c>
    </row>
    <row r="1563" spans="1:12" x14ac:dyDescent="0.25">
      <c r="A1563">
        <v>2400</v>
      </c>
      <c r="B1563" t="str">
        <f t="shared" si="53"/>
        <v>Tennessee,Bradley County</v>
      </c>
      <c r="C1563" s="16" t="s">
        <v>58</v>
      </c>
      <c r="D1563" s="12" t="s">
        <v>219</v>
      </c>
      <c r="E1563" s="17" t="s">
        <v>3699</v>
      </c>
      <c r="F1563" s="34">
        <v>4</v>
      </c>
      <c r="G1563" s="17">
        <v>1</v>
      </c>
      <c r="H1563" s="53">
        <v>3</v>
      </c>
      <c r="I1563" s="17">
        <v>1</v>
      </c>
      <c r="J1563" s="30">
        <v>2</v>
      </c>
      <c r="K1563" s="28">
        <v>5</v>
      </c>
      <c r="L1563" s="16">
        <f t="shared" si="52"/>
        <v>16</v>
      </c>
    </row>
    <row r="1564" spans="1:12" x14ac:dyDescent="0.25">
      <c r="A1564">
        <v>2401</v>
      </c>
      <c r="B1564" t="str">
        <f t="shared" si="53"/>
        <v>Tennessee,Campbell County</v>
      </c>
      <c r="C1564" s="16" t="s">
        <v>58</v>
      </c>
      <c r="D1564" s="12" t="s">
        <v>807</v>
      </c>
      <c r="E1564" s="17" t="s">
        <v>3589</v>
      </c>
      <c r="F1564" s="34">
        <v>4</v>
      </c>
      <c r="G1564" s="17">
        <v>1</v>
      </c>
      <c r="H1564" s="36">
        <v>4</v>
      </c>
      <c r="I1564" s="17">
        <v>1</v>
      </c>
      <c r="J1564" s="30">
        <v>2</v>
      </c>
      <c r="K1564" s="28">
        <v>5</v>
      </c>
      <c r="L1564" s="16">
        <f t="shared" si="52"/>
        <v>17</v>
      </c>
    </row>
    <row r="1565" spans="1:12" x14ac:dyDescent="0.25">
      <c r="A1565">
        <v>2402</v>
      </c>
      <c r="B1565" t="str">
        <f t="shared" si="53"/>
        <v>Tennessee,Cannon County</v>
      </c>
      <c r="C1565" s="16" t="s">
        <v>58</v>
      </c>
      <c r="D1565" s="12" t="s">
        <v>1599</v>
      </c>
      <c r="E1565" s="17" t="s">
        <v>3295</v>
      </c>
      <c r="F1565" s="22">
        <v>6</v>
      </c>
      <c r="G1565" s="19">
        <v>4</v>
      </c>
      <c r="H1565" s="36">
        <v>4</v>
      </c>
      <c r="I1565" s="17">
        <v>1</v>
      </c>
      <c r="J1565" s="17">
        <v>1</v>
      </c>
      <c r="K1565" s="28">
        <v>5</v>
      </c>
      <c r="L1565" s="16">
        <f t="shared" si="52"/>
        <v>21</v>
      </c>
    </row>
    <row r="1566" spans="1:12" x14ac:dyDescent="0.25">
      <c r="A1566">
        <v>2403</v>
      </c>
      <c r="B1566" t="str">
        <f t="shared" si="53"/>
        <v>Tennessee,Carroll County</v>
      </c>
      <c r="C1566" s="16" t="s">
        <v>58</v>
      </c>
      <c r="D1566" s="12" t="s">
        <v>220</v>
      </c>
      <c r="E1566" s="17" t="s">
        <v>2580</v>
      </c>
      <c r="F1566" s="22">
        <v>6</v>
      </c>
      <c r="G1566" s="23">
        <v>6</v>
      </c>
      <c r="H1566" s="35">
        <v>8</v>
      </c>
      <c r="I1566" s="17">
        <v>1</v>
      </c>
      <c r="J1566" s="17">
        <v>1</v>
      </c>
      <c r="K1566" s="28">
        <v>5</v>
      </c>
      <c r="L1566" s="16">
        <f t="shared" si="52"/>
        <v>27</v>
      </c>
    </row>
    <row r="1567" spans="1:12" x14ac:dyDescent="0.25">
      <c r="A1567">
        <v>2404</v>
      </c>
      <c r="B1567" t="str">
        <f t="shared" si="53"/>
        <v>Tennessee,Carter County</v>
      </c>
      <c r="C1567" s="16" t="s">
        <v>58</v>
      </c>
      <c r="D1567" s="12" t="s">
        <v>809</v>
      </c>
      <c r="E1567" s="17" t="s">
        <v>3700</v>
      </c>
      <c r="F1567" s="43">
        <v>3</v>
      </c>
      <c r="G1567" s="27">
        <v>2</v>
      </c>
      <c r="H1567" s="53">
        <v>3</v>
      </c>
      <c r="I1567" s="17">
        <v>1</v>
      </c>
      <c r="J1567" s="30">
        <v>2</v>
      </c>
      <c r="K1567" s="28">
        <v>5</v>
      </c>
      <c r="L1567" s="16">
        <f t="shared" si="52"/>
        <v>16</v>
      </c>
    </row>
    <row r="1568" spans="1:12" x14ac:dyDescent="0.25">
      <c r="A1568">
        <v>2405</v>
      </c>
      <c r="B1568" t="str">
        <f t="shared" si="53"/>
        <v>Tennessee,Cheatham County</v>
      </c>
      <c r="C1568" s="16" t="s">
        <v>58</v>
      </c>
      <c r="D1568" s="12" t="s">
        <v>1600</v>
      </c>
      <c r="E1568" s="17" t="s">
        <v>2832</v>
      </c>
      <c r="F1568" s="22">
        <v>6</v>
      </c>
      <c r="G1568" s="37">
        <v>5</v>
      </c>
      <c r="H1568" s="29">
        <v>7</v>
      </c>
      <c r="I1568" s="17">
        <v>1</v>
      </c>
      <c r="J1568" s="17">
        <v>1</v>
      </c>
      <c r="K1568" s="28">
        <v>5</v>
      </c>
      <c r="L1568" s="16">
        <f t="shared" si="52"/>
        <v>25</v>
      </c>
    </row>
    <row r="1569" spans="1:12" x14ac:dyDescent="0.25">
      <c r="A1569">
        <v>2406</v>
      </c>
      <c r="B1569" t="str">
        <f t="shared" si="53"/>
        <v>Tennessee,Chester County</v>
      </c>
      <c r="C1569" s="16" t="s">
        <v>58</v>
      </c>
      <c r="D1569" s="12" t="s">
        <v>1508</v>
      </c>
      <c r="E1569" s="17" t="s">
        <v>2465</v>
      </c>
      <c r="F1569" s="22">
        <v>6</v>
      </c>
      <c r="G1569" s="39">
        <v>7</v>
      </c>
      <c r="H1569" s="35">
        <v>8</v>
      </c>
      <c r="I1569" s="17">
        <v>1</v>
      </c>
      <c r="J1569" s="17">
        <v>1</v>
      </c>
      <c r="K1569" s="28">
        <v>5</v>
      </c>
      <c r="L1569" s="16">
        <f t="shared" si="52"/>
        <v>28</v>
      </c>
    </row>
    <row r="1570" spans="1:12" x14ac:dyDescent="0.25">
      <c r="A1570">
        <v>2407</v>
      </c>
      <c r="B1570" t="str">
        <f t="shared" si="53"/>
        <v>Tennessee,Claiborne County</v>
      </c>
      <c r="C1570" s="16" t="s">
        <v>58</v>
      </c>
      <c r="D1570" s="12" t="s">
        <v>1078</v>
      </c>
      <c r="E1570" s="17" t="s">
        <v>3590</v>
      </c>
      <c r="F1570" s="34">
        <v>4</v>
      </c>
      <c r="G1570" s="27">
        <v>2</v>
      </c>
      <c r="H1570" s="53">
        <v>3</v>
      </c>
      <c r="I1570" s="17">
        <v>1</v>
      </c>
      <c r="J1570" s="30">
        <v>2</v>
      </c>
      <c r="K1570" s="28">
        <v>5</v>
      </c>
      <c r="L1570" s="16">
        <f t="shared" si="52"/>
        <v>17</v>
      </c>
    </row>
    <row r="1571" spans="1:12" x14ac:dyDescent="0.25">
      <c r="A1571">
        <v>2408</v>
      </c>
      <c r="B1571" t="str">
        <f t="shared" si="53"/>
        <v>Tennessee,Clay County</v>
      </c>
      <c r="C1571" s="16" t="s">
        <v>58</v>
      </c>
      <c r="D1571" s="12" t="s">
        <v>118</v>
      </c>
      <c r="E1571" s="17" t="s">
        <v>3447</v>
      </c>
      <c r="F1571" s="34">
        <v>4</v>
      </c>
      <c r="G1571" s="19">
        <v>4</v>
      </c>
      <c r="H1571" s="36">
        <v>4</v>
      </c>
      <c r="I1571" s="17">
        <v>1</v>
      </c>
      <c r="J1571" s="17">
        <v>1</v>
      </c>
      <c r="K1571" s="28">
        <v>5</v>
      </c>
      <c r="L1571" s="16">
        <f t="shared" si="52"/>
        <v>19</v>
      </c>
    </row>
    <row r="1572" spans="1:12" x14ac:dyDescent="0.25">
      <c r="A1572">
        <v>2409</v>
      </c>
      <c r="B1572" t="str">
        <f t="shared" si="53"/>
        <v>Tennessee,Cocke County</v>
      </c>
      <c r="C1572" s="16" t="s">
        <v>58</v>
      </c>
      <c r="D1572" s="12" t="s">
        <v>1601</v>
      </c>
      <c r="E1572" s="17" t="s">
        <v>3591</v>
      </c>
      <c r="F1572" s="34">
        <v>4</v>
      </c>
      <c r="G1572" s="27">
        <v>2</v>
      </c>
      <c r="H1572" s="53">
        <v>3</v>
      </c>
      <c r="I1572" s="17">
        <v>1</v>
      </c>
      <c r="J1572" s="30">
        <v>2</v>
      </c>
      <c r="K1572" s="28">
        <v>5</v>
      </c>
      <c r="L1572" s="16">
        <f t="shared" si="52"/>
        <v>17</v>
      </c>
    </row>
    <row r="1573" spans="1:12" x14ac:dyDescent="0.25">
      <c r="A1573">
        <v>2410</v>
      </c>
      <c r="B1573" t="str">
        <f t="shared" si="53"/>
        <v>Tennessee,Coffee County</v>
      </c>
      <c r="C1573" s="16" t="s">
        <v>58</v>
      </c>
      <c r="D1573" s="12" t="s">
        <v>120</v>
      </c>
      <c r="E1573" s="17" t="s">
        <v>3592</v>
      </c>
      <c r="F1573" s="34">
        <v>4</v>
      </c>
      <c r="G1573" s="19">
        <v>4</v>
      </c>
      <c r="H1573" s="53">
        <v>3</v>
      </c>
      <c r="I1573" s="17">
        <v>1</v>
      </c>
      <c r="J1573" s="17">
        <v>1</v>
      </c>
      <c r="K1573" s="28">
        <v>5</v>
      </c>
      <c r="L1573" s="16">
        <f t="shared" si="52"/>
        <v>18</v>
      </c>
    </row>
    <row r="1574" spans="1:12" x14ac:dyDescent="0.25">
      <c r="A1574">
        <v>2411</v>
      </c>
      <c r="B1574" t="str">
        <f t="shared" si="53"/>
        <v>Tennessee,Crockett County</v>
      </c>
      <c r="C1574" s="16" t="s">
        <v>58</v>
      </c>
      <c r="D1574" s="12" t="s">
        <v>1602</v>
      </c>
      <c r="E1574" s="17" t="s">
        <v>2466</v>
      </c>
      <c r="F1574" s="22">
        <v>6</v>
      </c>
      <c r="G1574" s="39">
        <v>7</v>
      </c>
      <c r="H1574" s="35">
        <v>8</v>
      </c>
      <c r="I1574" s="17">
        <v>1</v>
      </c>
      <c r="J1574" s="17">
        <v>1</v>
      </c>
      <c r="K1574" s="28">
        <v>5</v>
      </c>
      <c r="L1574" s="16">
        <f t="shared" si="52"/>
        <v>28</v>
      </c>
    </row>
    <row r="1575" spans="1:12" x14ac:dyDescent="0.25">
      <c r="A1575">
        <v>2412</v>
      </c>
      <c r="B1575" t="str">
        <f t="shared" si="53"/>
        <v>Tennessee,Cumberland County</v>
      </c>
      <c r="C1575" s="16" t="s">
        <v>58</v>
      </c>
      <c r="D1575" s="12" t="s">
        <v>597</v>
      </c>
      <c r="E1575" s="17" t="s">
        <v>3773</v>
      </c>
      <c r="F1575" s="43">
        <v>3</v>
      </c>
      <c r="G1575" s="17">
        <v>1</v>
      </c>
      <c r="H1575" s="53">
        <v>3</v>
      </c>
      <c r="I1575" s="17">
        <v>1</v>
      </c>
      <c r="J1575" s="30">
        <v>2</v>
      </c>
      <c r="K1575" s="28">
        <v>5</v>
      </c>
      <c r="L1575" s="16">
        <f t="shared" si="52"/>
        <v>15</v>
      </c>
    </row>
    <row r="1576" spans="1:12" x14ac:dyDescent="0.25">
      <c r="A1576">
        <v>2413</v>
      </c>
      <c r="B1576" t="str">
        <f t="shared" si="53"/>
        <v>Tennessee,Davidson County</v>
      </c>
      <c r="C1576" s="16" t="s">
        <v>58</v>
      </c>
      <c r="D1576" s="12" t="s">
        <v>1330</v>
      </c>
      <c r="E1576" s="17" t="s">
        <v>3154</v>
      </c>
      <c r="F1576" s="22">
        <v>6</v>
      </c>
      <c r="G1576" s="37">
        <v>5</v>
      </c>
      <c r="H1576" s="36">
        <v>4</v>
      </c>
      <c r="I1576" s="17">
        <v>1</v>
      </c>
      <c r="J1576" s="17">
        <v>1</v>
      </c>
      <c r="K1576" s="28">
        <v>5</v>
      </c>
      <c r="L1576" s="16">
        <f t="shared" si="52"/>
        <v>22</v>
      </c>
    </row>
    <row r="1577" spans="1:12" x14ac:dyDescent="0.25">
      <c r="A1577">
        <v>2414</v>
      </c>
      <c r="B1577" t="str">
        <f t="shared" si="53"/>
        <v>Tennessee,Decatur County</v>
      </c>
      <c r="C1577" s="16" t="s">
        <v>58</v>
      </c>
      <c r="D1577" s="12" t="s">
        <v>473</v>
      </c>
      <c r="E1577" s="17" t="s">
        <v>2919</v>
      </c>
      <c r="F1577" s="22">
        <v>6</v>
      </c>
      <c r="G1577" s="19">
        <v>4</v>
      </c>
      <c r="H1577" s="29">
        <v>7</v>
      </c>
      <c r="I1577" s="17">
        <v>1</v>
      </c>
      <c r="J1577" s="17">
        <v>1</v>
      </c>
      <c r="K1577" s="28">
        <v>5</v>
      </c>
      <c r="L1577" s="16">
        <f t="shared" si="52"/>
        <v>24</v>
      </c>
    </row>
    <row r="1578" spans="1:12" x14ac:dyDescent="0.25">
      <c r="A1578">
        <v>2415</v>
      </c>
      <c r="B1578" t="str">
        <f t="shared" si="53"/>
        <v>Tennessee,DeKalb County</v>
      </c>
      <c r="C1578" s="16" t="s">
        <v>58</v>
      </c>
      <c r="D1578" s="12" t="s">
        <v>129</v>
      </c>
      <c r="E1578" s="17" t="s">
        <v>3593</v>
      </c>
      <c r="F1578" s="34">
        <v>4</v>
      </c>
      <c r="G1578" s="19">
        <v>4</v>
      </c>
      <c r="H1578" s="53">
        <v>3</v>
      </c>
      <c r="I1578" s="17">
        <v>1</v>
      </c>
      <c r="J1578" s="17">
        <v>1</v>
      </c>
      <c r="K1578" s="28">
        <v>5</v>
      </c>
      <c r="L1578" s="16">
        <f t="shared" si="52"/>
        <v>18</v>
      </c>
    </row>
    <row r="1579" spans="1:12" x14ac:dyDescent="0.25">
      <c r="A1579">
        <v>2416</v>
      </c>
      <c r="B1579" t="str">
        <f t="shared" si="53"/>
        <v>Tennessee,Dickson County</v>
      </c>
      <c r="C1579" s="16" t="s">
        <v>58</v>
      </c>
      <c r="D1579" s="12" t="s">
        <v>1603</v>
      </c>
      <c r="E1579" s="17" t="s">
        <v>3155</v>
      </c>
      <c r="F1579" s="34">
        <v>4</v>
      </c>
      <c r="G1579" s="19">
        <v>4</v>
      </c>
      <c r="H1579" s="33">
        <v>6</v>
      </c>
      <c r="I1579" s="17">
        <v>1</v>
      </c>
      <c r="J1579" s="17">
        <v>1</v>
      </c>
      <c r="K1579" s="28">
        <v>5</v>
      </c>
      <c r="L1579" s="16">
        <f t="shared" si="52"/>
        <v>21</v>
      </c>
    </row>
    <row r="1580" spans="1:12" x14ac:dyDescent="0.25">
      <c r="A1580">
        <v>2417</v>
      </c>
      <c r="B1580" t="str">
        <f t="shared" si="53"/>
        <v>Tennessee,Dyer County</v>
      </c>
      <c r="C1580" s="16" t="s">
        <v>58</v>
      </c>
      <c r="D1580" s="12" t="s">
        <v>1604</v>
      </c>
      <c r="E1580" s="17" t="s">
        <v>2389</v>
      </c>
      <c r="F1580" s="22">
        <v>6</v>
      </c>
      <c r="G1580" s="39">
        <v>7</v>
      </c>
      <c r="H1580" s="20">
        <v>8</v>
      </c>
      <c r="I1580" s="17">
        <v>1</v>
      </c>
      <c r="J1580" s="17">
        <v>1</v>
      </c>
      <c r="K1580" s="28">
        <v>5</v>
      </c>
      <c r="L1580" s="16">
        <f t="shared" si="52"/>
        <v>28</v>
      </c>
    </row>
    <row r="1581" spans="1:12" x14ac:dyDescent="0.25">
      <c r="A1581">
        <v>2418</v>
      </c>
      <c r="B1581" t="str">
        <f t="shared" si="53"/>
        <v>Tennessee,Fayette County</v>
      </c>
      <c r="C1581" s="16" t="s">
        <v>58</v>
      </c>
      <c r="D1581" s="12" t="s">
        <v>133</v>
      </c>
      <c r="E1581" s="17" t="s">
        <v>2467</v>
      </c>
      <c r="F1581" s="18">
        <v>7</v>
      </c>
      <c r="G1581" s="37">
        <v>5</v>
      </c>
      <c r="H1581" s="20">
        <v>8</v>
      </c>
      <c r="I1581" s="17">
        <v>1</v>
      </c>
      <c r="J1581" s="17">
        <v>1</v>
      </c>
      <c r="K1581" s="28">
        <v>5</v>
      </c>
      <c r="L1581" s="16">
        <f t="shared" si="52"/>
        <v>27</v>
      </c>
    </row>
    <row r="1582" spans="1:12" x14ac:dyDescent="0.25">
      <c r="A1582">
        <v>2419</v>
      </c>
      <c r="B1582" t="str">
        <f t="shared" si="53"/>
        <v>Tennessee,Fentress County</v>
      </c>
      <c r="C1582" s="16" t="s">
        <v>58</v>
      </c>
      <c r="D1582" s="12" t="s">
        <v>1605</v>
      </c>
      <c r="E1582" s="17" t="s">
        <v>3701</v>
      </c>
      <c r="F1582" s="43">
        <v>3</v>
      </c>
      <c r="G1582" s="27">
        <v>2</v>
      </c>
      <c r="H1582" s="53">
        <v>3</v>
      </c>
      <c r="I1582" s="17">
        <v>1</v>
      </c>
      <c r="J1582" s="30">
        <v>2</v>
      </c>
      <c r="K1582" s="28">
        <v>5</v>
      </c>
      <c r="L1582" s="16">
        <f t="shared" si="52"/>
        <v>16</v>
      </c>
    </row>
    <row r="1583" spans="1:12" x14ac:dyDescent="0.25">
      <c r="A1583">
        <v>2420</v>
      </c>
      <c r="B1583" t="str">
        <f t="shared" si="53"/>
        <v>Tennessee,Franklin County</v>
      </c>
      <c r="C1583" s="16" t="s">
        <v>58</v>
      </c>
      <c r="D1583" s="12" t="s">
        <v>134</v>
      </c>
      <c r="E1583" s="17" t="s">
        <v>3594</v>
      </c>
      <c r="F1583" s="34">
        <v>4</v>
      </c>
      <c r="G1583" s="27">
        <v>2</v>
      </c>
      <c r="H1583" s="53">
        <v>3</v>
      </c>
      <c r="I1583" s="17">
        <v>1</v>
      </c>
      <c r="J1583" s="30">
        <v>2</v>
      </c>
      <c r="K1583" s="28">
        <v>5</v>
      </c>
      <c r="L1583" s="16">
        <f t="shared" si="52"/>
        <v>17</v>
      </c>
    </row>
    <row r="1584" spans="1:12" x14ac:dyDescent="0.25">
      <c r="A1584">
        <v>2421</v>
      </c>
      <c r="B1584" t="str">
        <f t="shared" si="53"/>
        <v>Tennessee,Gibson County</v>
      </c>
      <c r="C1584" s="16" t="s">
        <v>58</v>
      </c>
      <c r="D1584" s="12" t="s">
        <v>651</v>
      </c>
      <c r="E1584" s="17" t="s">
        <v>2468</v>
      </c>
      <c r="F1584" s="22">
        <v>6</v>
      </c>
      <c r="G1584" s="39">
        <v>7</v>
      </c>
      <c r="H1584" s="35">
        <v>8</v>
      </c>
      <c r="I1584" s="17">
        <v>1</v>
      </c>
      <c r="J1584" s="17">
        <v>1</v>
      </c>
      <c r="K1584" s="28">
        <v>5</v>
      </c>
      <c r="L1584" s="16">
        <f t="shared" si="52"/>
        <v>28</v>
      </c>
    </row>
    <row r="1585" spans="1:12" x14ac:dyDescent="0.25">
      <c r="A1585">
        <v>2422</v>
      </c>
      <c r="B1585" t="str">
        <f t="shared" si="53"/>
        <v>Tennessee,Giles County</v>
      </c>
      <c r="C1585" s="16" t="s">
        <v>58</v>
      </c>
      <c r="D1585" s="12" t="s">
        <v>1606</v>
      </c>
      <c r="E1585" s="17" t="s">
        <v>3035</v>
      </c>
      <c r="F1585" s="22">
        <v>6</v>
      </c>
      <c r="G1585" s="19">
        <v>4</v>
      </c>
      <c r="H1585" s="33">
        <v>6</v>
      </c>
      <c r="I1585" s="17">
        <v>1</v>
      </c>
      <c r="J1585" s="17">
        <v>1</v>
      </c>
      <c r="K1585" s="28">
        <v>5</v>
      </c>
      <c r="L1585" s="16">
        <f t="shared" si="52"/>
        <v>23</v>
      </c>
    </row>
    <row r="1586" spans="1:12" x14ac:dyDescent="0.25">
      <c r="A1586">
        <v>2423</v>
      </c>
      <c r="B1586" t="str">
        <f t="shared" si="53"/>
        <v>Tennessee,Grainger County</v>
      </c>
      <c r="C1586" s="16" t="s">
        <v>58</v>
      </c>
      <c r="D1586" s="12" t="s">
        <v>1607</v>
      </c>
      <c r="E1586" s="17" t="s">
        <v>3702</v>
      </c>
      <c r="F1586" s="34">
        <v>4</v>
      </c>
      <c r="G1586" s="17">
        <v>1</v>
      </c>
      <c r="H1586" s="53">
        <v>3</v>
      </c>
      <c r="I1586" s="17">
        <v>1</v>
      </c>
      <c r="J1586" s="30">
        <v>2</v>
      </c>
      <c r="K1586" s="28">
        <v>5</v>
      </c>
      <c r="L1586" s="16">
        <f t="shared" si="52"/>
        <v>16</v>
      </c>
    </row>
    <row r="1587" spans="1:12" x14ac:dyDescent="0.25">
      <c r="A1587">
        <v>2424</v>
      </c>
      <c r="B1587" t="str">
        <f t="shared" si="53"/>
        <v>Tennessee,Greene County</v>
      </c>
      <c r="C1587" s="16" t="s">
        <v>58</v>
      </c>
      <c r="D1587" s="12" t="s">
        <v>136</v>
      </c>
      <c r="E1587" s="17" t="s">
        <v>3703</v>
      </c>
      <c r="F1587" s="34">
        <v>4</v>
      </c>
      <c r="G1587" s="17">
        <v>1</v>
      </c>
      <c r="H1587" s="53">
        <v>3</v>
      </c>
      <c r="I1587" s="17">
        <v>1</v>
      </c>
      <c r="J1587" s="30">
        <v>2</v>
      </c>
      <c r="K1587" s="28">
        <v>5</v>
      </c>
      <c r="L1587" s="16">
        <f t="shared" si="52"/>
        <v>16</v>
      </c>
    </row>
    <row r="1588" spans="1:12" x14ac:dyDescent="0.25">
      <c r="A1588">
        <v>2425</v>
      </c>
      <c r="B1588" t="str">
        <f t="shared" si="53"/>
        <v>Tennessee,Grundy County</v>
      </c>
      <c r="C1588" s="16" t="s">
        <v>58</v>
      </c>
      <c r="D1588" s="12" t="s">
        <v>604</v>
      </c>
      <c r="E1588" s="17" t="s">
        <v>3448</v>
      </c>
      <c r="F1588" s="22">
        <v>6</v>
      </c>
      <c r="G1588" s="27">
        <v>2</v>
      </c>
      <c r="H1588" s="53">
        <v>3</v>
      </c>
      <c r="I1588" s="17">
        <v>1</v>
      </c>
      <c r="J1588" s="30">
        <v>2</v>
      </c>
      <c r="K1588" s="28">
        <v>5</v>
      </c>
      <c r="L1588" s="16">
        <f t="shared" si="52"/>
        <v>19</v>
      </c>
    </row>
    <row r="1589" spans="1:12" x14ac:dyDescent="0.25">
      <c r="A1589">
        <v>2426</v>
      </c>
      <c r="B1589" t="str">
        <f t="shared" si="53"/>
        <v>Tennessee,Hamblen County</v>
      </c>
      <c r="C1589" s="16" t="s">
        <v>58</v>
      </c>
      <c r="D1589" s="12" t="s">
        <v>1608</v>
      </c>
      <c r="E1589" s="17" t="s">
        <v>3595</v>
      </c>
      <c r="F1589" s="34">
        <v>4</v>
      </c>
      <c r="G1589" s="27">
        <v>2</v>
      </c>
      <c r="H1589" s="53">
        <v>3</v>
      </c>
      <c r="I1589" s="17">
        <v>1</v>
      </c>
      <c r="J1589" s="30">
        <v>2</v>
      </c>
      <c r="K1589" s="28">
        <v>5</v>
      </c>
      <c r="L1589" s="16">
        <f t="shared" si="52"/>
        <v>17</v>
      </c>
    </row>
    <row r="1590" spans="1:12" x14ac:dyDescent="0.25">
      <c r="A1590">
        <v>2427</v>
      </c>
      <c r="B1590" t="str">
        <f t="shared" si="53"/>
        <v>Tennessee,Hamilton County</v>
      </c>
      <c r="C1590" s="16" t="s">
        <v>58</v>
      </c>
      <c r="D1590" s="12" t="s">
        <v>410</v>
      </c>
      <c r="E1590" s="17" t="s">
        <v>3036</v>
      </c>
      <c r="F1590" s="22">
        <v>6</v>
      </c>
      <c r="G1590" s="27">
        <v>2</v>
      </c>
      <c r="H1590" s="33">
        <v>6</v>
      </c>
      <c r="I1590" s="17">
        <v>1</v>
      </c>
      <c r="J1590" s="30">
        <v>2</v>
      </c>
      <c r="K1590" s="28">
        <v>5</v>
      </c>
      <c r="L1590" s="16">
        <f t="shared" si="52"/>
        <v>22</v>
      </c>
    </row>
    <row r="1591" spans="1:12" x14ac:dyDescent="0.25">
      <c r="A1591">
        <v>2428</v>
      </c>
      <c r="B1591" t="str">
        <f t="shared" si="53"/>
        <v>Tennessee,Hancock County</v>
      </c>
      <c r="C1591" s="16" t="s">
        <v>58</v>
      </c>
      <c r="D1591" s="12" t="s">
        <v>493</v>
      </c>
      <c r="E1591" s="17" t="s">
        <v>3704</v>
      </c>
      <c r="F1591" s="34">
        <v>4</v>
      </c>
      <c r="G1591" s="17">
        <v>1</v>
      </c>
      <c r="H1591" s="53">
        <v>3</v>
      </c>
      <c r="I1591" s="17">
        <v>1</v>
      </c>
      <c r="J1591" s="30">
        <v>2</v>
      </c>
      <c r="K1591" s="28">
        <v>5</v>
      </c>
      <c r="L1591" s="16">
        <f t="shared" si="52"/>
        <v>16</v>
      </c>
    </row>
    <row r="1592" spans="1:12" x14ac:dyDescent="0.25">
      <c r="A1592">
        <v>2429</v>
      </c>
      <c r="B1592" t="str">
        <f t="shared" si="53"/>
        <v>Tennessee,Hardeman County</v>
      </c>
      <c r="C1592" s="16" t="s">
        <v>58</v>
      </c>
      <c r="D1592" s="12" t="s">
        <v>1609</v>
      </c>
      <c r="E1592" s="17" t="s">
        <v>2581</v>
      </c>
      <c r="F1592" s="22">
        <v>6</v>
      </c>
      <c r="G1592" s="37">
        <v>5</v>
      </c>
      <c r="H1592" s="20">
        <v>8</v>
      </c>
      <c r="I1592" s="17">
        <v>1</v>
      </c>
      <c r="J1592" s="17">
        <v>1</v>
      </c>
      <c r="K1592" s="28">
        <v>5</v>
      </c>
      <c r="L1592" s="16">
        <f t="shared" si="52"/>
        <v>26</v>
      </c>
    </row>
    <row r="1593" spans="1:12" x14ac:dyDescent="0.25">
      <c r="A1593">
        <v>2430</v>
      </c>
      <c r="B1593" t="str">
        <f t="shared" si="53"/>
        <v>Tennessee,Hardin County</v>
      </c>
      <c r="C1593" s="16" t="s">
        <v>58</v>
      </c>
      <c r="D1593" s="12" t="s">
        <v>605</v>
      </c>
      <c r="E1593" s="17" t="s">
        <v>2582</v>
      </c>
      <c r="F1593" s="22">
        <v>6</v>
      </c>
      <c r="G1593" s="23">
        <v>6</v>
      </c>
      <c r="H1593" s="35">
        <v>8</v>
      </c>
      <c r="I1593" s="17">
        <v>1</v>
      </c>
      <c r="J1593" s="17">
        <v>1</v>
      </c>
      <c r="K1593" s="28">
        <v>5</v>
      </c>
      <c r="L1593" s="16">
        <f t="shared" si="52"/>
        <v>27</v>
      </c>
    </row>
    <row r="1594" spans="1:12" x14ac:dyDescent="0.25">
      <c r="A1594">
        <v>2431</v>
      </c>
      <c r="B1594" t="str">
        <f t="shared" si="53"/>
        <v>Tennessee,Hawkins County</v>
      </c>
      <c r="C1594" s="16" t="s">
        <v>58</v>
      </c>
      <c r="D1594" s="12" t="s">
        <v>1610</v>
      </c>
      <c r="E1594" s="17" t="s">
        <v>3705</v>
      </c>
      <c r="F1594" s="34">
        <v>4</v>
      </c>
      <c r="G1594" s="17">
        <v>1</v>
      </c>
      <c r="H1594" s="53">
        <v>3</v>
      </c>
      <c r="I1594" s="17">
        <v>1</v>
      </c>
      <c r="J1594" s="30">
        <v>2</v>
      </c>
      <c r="K1594" s="28">
        <v>5</v>
      </c>
      <c r="L1594" s="16">
        <f t="shared" si="52"/>
        <v>16</v>
      </c>
    </row>
    <row r="1595" spans="1:12" x14ac:dyDescent="0.25">
      <c r="A1595">
        <v>2432</v>
      </c>
      <c r="B1595" t="str">
        <f t="shared" si="53"/>
        <v>Tennessee,Haywood County</v>
      </c>
      <c r="C1595" s="16" t="s">
        <v>58</v>
      </c>
      <c r="D1595" s="12" t="s">
        <v>1341</v>
      </c>
      <c r="E1595" s="17" t="s">
        <v>2469</v>
      </c>
      <c r="F1595" s="22">
        <v>6</v>
      </c>
      <c r="G1595" s="39">
        <v>7</v>
      </c>
      <c r="H1595" s="35">
        <v>8</v>
      </c>
      <c r="I1595" s="17">
        <v>1</v>
      </c>
      <c r="J1595" s="17">
        <v>1</v>
      </c>
      <c r="K1595" s="28">
        <v>5</v>
      </c>
      <c r="L1595" s="16">
        <f t="shared" si="52"/>
        <v>28</v>
      </c>
    </row>
    <row r="1596" spans="1:12" x14ac:dyDescent="0.25">
      <c r="A1596">
        <v>2433</v>
      </c>
      <c r="B1596" t="str">
        <f t="shared" si="53"/>
        <v>Tennessee,Henderson County</v>
      </c>
      <c r="C1596" s="16" t="s">
        <v>58</v>
      </c>
      <c r="D1596" s="12" t="s">
        <v>606</v>
      </c>
      <c r="E1596" s="17" t="s">
        <v>2470</v>
      </c>
      <c r="F1596" s="22">
        <v>6</v>
      </c>
      <c r="G1596" s="39">
        <v>7</v>
      </c>
      <c r="H1596" s="35">
        <v>8</v>
      </c>
      <c r="I1596" s="17">
        <v>1</v>
      </c>
      <c r="J1596" s="17">
        <v>1</v>
      </c>
      <c r="K1596" s="28">
        <v>5</v>
      </c>
      <c r="L1596" s="16">
        <f t="shared" si="52"/>
        <v>28</v>
      </c>
    </row>
    <row r="1597" spans="1:12" x14ac:dyDescent="0.25">
      <c r="A1597">
        <v>2434</v>
      </c>
      <c r="B1597" t="str">
        <f t="shared" si="53"/>
        <v>Tennessee,Henry County</v>
      </c>
      <c r="C1597" s="16" t="s">
        <v>58</v>
      </c>
      <c r="D1597" s="12" t="s">
        <v>138</v>
      </c>
      <c r="E1597" s="17" t="s">
        <v>2719</v>
      </c>
      <c r="F1597" s="22">
        <v>6</v>
      </c>
      <c r="G1597" s="23">
        <v>6</v>
      </c>
      <c r="H1597" s="29">
        <v>7</v>
      </c>
      <c r="I1597" s="17">
        <v>1</v>
      </c>
      <c r="J1597" s="17">
        <v>1</v>
      </c>
      <c r="K1597" s="28">
        <v>5</v>
      </c>
      <c r="L1597" s="16">
        <f t="shared" si="52"/>
        <v>26</v>
      </c>
    </row>
    <row r="1598" spans="1:12" x14ac:dyDescent="0.25">
      <c r="A1598">
        <v>2435</v>
      </c>
      <c r="B1598" t="str">
        <f t="shared" si="53"/>
        <v>Tennessee,Hickman County</v>
      </c>
      <c r="C1598" s="16" t="s">
        <v>58</v>
      </c>
      <c r="D1598" s="12" t="s">
        <v>821</v>
      </c>
      <c r="E1598" s="17" t="s">
        <v>3037</v>
      </c>
      <c r="F1598" s="34">
        <v>4</v>
      </c>
      <c r="G1598" s="19">
        <v>4</v>
      </c>
      <c r="H1598" s="29">
        <v>7</v>
      </c>
      <c r="I1598" s="17">
        <v>1</v>
      </c>
      <c r="J1598" s="17">
        <v>1</v>
      </c>
      <c r="K1598" s="28">
        <v>5</v>
      </c>
      <c r="L1598" s="16">
        <f t="shared" si="52"/>
        <v>22</v>
      </c>
    </row>
    <row r="1599" spans="1:12" x14ac:dyDescent="0.25">
      <c r="A1599">
        <v>2436</v>
      </c>
      <c r="B1599" t="str">
        <f t="shared" si="53"/>
        <v>Tennessee,Houston County</v>
      </c>
      <c r="C1599" s="16" t="s">
        <v>58</v>
      </c>
      <c r="D1599" s="12" t="s">
        <v>139</v>
      </c>
      <c r="E1599" s="17" t="s">
        <v>2920</v>
      </c>
      <c r="F1599" s="22">
        <v>6</v>
      </c>
      <c r="G1599" s="37">
        <v>5</v>
      </c>
      <c r="H1599" s="33">
        <v>6</v>
      </c>
      <c r="I1599" s="17">
        <v>1</v>
      </c>
      <c r="J1599" s="17">
        <v>1</v>
      </c>
      <c r="K1599" s="28">
        <v>5</v>
      </c>
      <c r="L1599" s="16">
        <f t="shared" si="52"/>
        <v>24</v>
      </c>
    </row>
    <row r="1600" spans="1:12" x14ac:dyDescent="0.25">
      <c r="A1600">
        <v>2437</v>
      </c>
      <c r="B1600" t="str">
        <f t="shared" si="53"/>
        <v>Tennessee,Humphreys County</v>
      </c>
      <c r="C1600" s="16" t="s">
        <v>58</v>
      </c>
      <c r="D1600" s="12" t="s">
        <v>1085</v>
      </c>
      <c r="E1600" s="17" t="s">
        <v>2921</v>
      </c>
      <c r="F1600" s="34">
        <v>4</v>
      </c>
      <c r="G1600" s="37">
        <v>5</v>
      </c>
      <c r="H1600" s="29">
        <v>7</v>
      </c>
      <c r="I1600" s="17">
        <v>1</v>
      </c>
      <c r="J1600" s="17">
        <v>1</v>
      </c>
      <c r="K1600" s="28">
        <v>5</v>
      </c>
      <c r="L1600" s="16">
        <f t="shared" si="52"/>
        <v>23</v>
      </c>
    </row>
    <row r="1601" spans="1:12" x14ac:dyDescent="0.25">
      <c r="A1601">
        <v>2438</v>
      </c>
      <c r="B1601" t="str">
        <f t="shared" si="53"/>
        <v>Tennessee,Jackson County</v>
      </c>
      <c r="C1601" s="16" t="s">
        <v>58</v>
      </c>
      <c r="D1601" s="12" t="s">
        <v>140</v>
      </c>
      <c r="E1601" s="17" t="s">
        <v>3156</v>
      </c>
      <c r="F1601" s="22">
        <v>6</v>
      </c>
      <c r="G1601" s="37">
        <v>5</v>
      </c>
      <c r="H1601" s="36">
        <v>4</v>
      </c>
      <c r="I1601" s="17">
        <v>1</v>
      </c>
      <c r="J1601" s="17">
        <v>1</v>
      </c>
      <c r="K1601" s="28">
        <v>5</v>
      </c>
      <c r="L1601" s="16">
        <f t="shared" si="52"/>
        <v>22</v>
      </c>
    </row>
    <row r="1602" spans="1:12" x14ac:dyDescent="0.25">
      <c r="A1602">
        <v>2439</v>
      </c>
      <c r="B1602" t="str">
        <f t="shared" si="53"/>
        <v>Tennessee,Jefferson County</v>
      </c>
      <c r="C1602" s="16" t="s">
        <v>58</v>
      </c>
      <c r="D1602" s="12" t="s">
        <v>141</v>
      </c>
      <c r="E1602" s="17" t="s">
        <v>3596</v>
      </c>
      <c r="F1602" s="34">
        <v>4</v>
      </c>
      <c r="G1602" s="27">
        <v>2</v>
      </c>
      <c r="H1602" s="53">
        <v>3</v>
      </c>
      <c r="I1602" s="17">
        <v>1</v>
      </c>
      <c r="J1602" s="30">
        <v>2</v>
      </c>
      <c r="K1602" s="28">
        <v>5</v>
      </c>
      <c r="L1602" s="16">
        <f t="shared" ref="L1602:L1665" si="54">SUM(F1602:K1602)</f>
        <v>17</v>
      </c>
    </row>
    <row r="1603" spans="1:12" x14ac:dyDescent="0.25">
      <c r="A1603">
        <v>2440</v>
      </c>
      <c r="B1603" t="str">
        <f t="shared" ref="B1603:B1666" si="55">C1603&amp;","&amp;D1603</f>
        <v>Tennessee,Johnson County</v>
      </c>
      <c r="C1603" s="16" t="s">
        <v>58</v>
      </c>
      <c r="D1603" s="12" t="s">
        <v>241</v>
      </c>
      <c r="E1603" s="17" t="s">
        <v>3774</v>
      </c>
      <c r="F1603" s="43">
        <v>3</v>
      </c>
      <c r="G1603" s="17">
        <v>1</v>
      </c>
      <c r="H1603" s="53">
        <v>3</v>
      </c>
      <c r="I1603" s="17">
        <v>1</v>
      </c>
      <c r="J1603" s="30">
        <v>2</v>
      </c>
      <c r="K1603" s="28">
        <v>5</v>
      </c>
      <c r="L1603" s="16">
        <f t="shared" si="54"/>
        <v>15</v>
      </c>
    </row>
    <row r="1604" spans="1:12" x14ac:dyDescent="0.25">
      <c r="A1604">
        <v>2441</v>
      </c>
      <c r="B1604" t="str">
        <f t="shared" si="55"/>
        <v>Tennessee,Knox County</v>
      </c>
      <c r="C1604" s="16" t="s">
        <v>58</v>
      </c>
      <c r="D1604" s="12" t="s">
        <v>613</v>
      </c>
      <c r="E1604" s="17" t="s">
        <v>3449</v>
      </c>
      <c r="F1604" s="34">
        <v>4</v>
      </c>
      <c r="G1604" s="27">
        <v>2</v>
      </c>
      <c r="H1604" s="36">
        <v>4</v>
      </c>
      <c r="I1604" s="17">
        <v>1</v>
      </c>
      <c r="J1604" s="30">
        <v>2</v>
      </c>
      <c r="K1604" s="28">
        <v>5</v>
      </c>
      <c r="L1604" s="16">
        <f t="shared" si="54"/>
        <v>18</v>
      </c>
    </row>
    <row r="1605" spans="1:12" x14ac:dyDescent="0.25">
      <c r="A1605">
        <v>2442</v>
      </c>
      <c r="B1605" t="str">
        <f t="shared" si="55"/>
        <v>Tennessee,Lake County</v>
      </c>
      <c r="C1605" s="16" t="s">
        <v>58</v>
      </c>
      <c r="D1605" s="12" t="s">
        <v>287</v>
      </c>
      <c r="E1605" s="17" t="s">
        <v>2390</v>
      </c>
      <c r="F1605" s="22">
        <v>6</v>
      </c>
      <c r="G1605" s="39">
        <v>7</v>
      </c>
      <c r="H1605" s="20">
        <v>8</v>
      </c>
      <c r="I1605" s="17">
        <v>1</v>
      </c>
      <c r="J1605" s="17">
        <v>1</v>
      </c>
      <c r="K1605" s="28">
        <v>5</v>
      </c>
      <c r="L1605" s="16">
        <f t="shared" si="54"/>
        <v>28</v>
      </c>
    </row>
    <row r="1606" spans="1:12" x14ac:dyDescent="0.25">
      <c r="A1606">
        <v>2443</v>
      </c>
      <c r="B1606" t="str">
        <f t="shared" si="55"/>
        <v>Tennessee,Lauderdale County</v>
      </c>
      <c r="C1606" s="16" t="s">
        <v>58</v>
      </c>
      <c r="D1606" s="12" t="s">
        <v>143</v>
      </c>
      <c r="E1606" s="17" t="s">
        <v>2471</v>
      </c>
      <c r="F1606" s="22">
        <v>6</v>
      </c>
      <c r="G1606" s="23">
        <v>6</v>
      </c>
      <c r="H1606" s="20">
        <v>8</v>
      </c>
      <c r="I1606" s="17">
        <v>1</v>
      </c>
      <c r="J1606" s="17">
        <v>1</v>
      </c>
      <c r="K1606" s="28">
        <v>5</v>
      </c>
      <c r="L1606" s="16">
        <f t="shared" si="54"/>
        <v>27</v>
      </c>
    </row>
    <row r="1607" spans="1:12" x14ac:dyDescent="0.25">
      <c r="A1607">
        <v>2444</v>
      </c>
      <c r="B1607" t="str">
        <f t="shared" si="55"/>
        <v>Tennessee,Lawrence County</v>
      </c>
      <c r="C1607" s="16" t="s">
        <v>58</v>
      </c>
      <c r="D1607" s="12" t="s">
        <v>144</v>
      </c>
      <c r="E1607" s="17" t="s">
        <v>3296</v>
      </c>
      <c r="F1607" s="34">
        <v>4</v>
      </c>
      <c r="G1607" s="27">
        <v>2</v>
      </c>
      <c r="H1607" s="33">
        <v>6</v>
      </c>
      <c r="I1607" s="17">
        <v>1</v>
      </c>
      <c r="J1607" s="17">
        <v>1</v>
      </c>
      <c r="K1607" s="28">
        <v>5</v>
      </c>
      <c r="L1607" s="16">
        <f t="shared" si="54"/>
        <v>19</v>
      </c>
    </row>
    <row r="1608" spans="1:12" x14ac:dyDescent="0.25">
      <c r="A1608">
        <v>2445</v>
      </c>
      <c r="B1608" t="str">
        <f t="shared" si="55"/>
        <v>Tennessee,Lewis County</v>
      </c>
      <c r="C1608" s="16" t="s">
        <v>58</v>
      </c>
      <c r="D1608" s="12" t="s">
        <v>577</v>
      </c>
      <c r="E1608" s="17" t="s">
        <v>3297</v>
      </c>
      <c r="F1608" s="34">
        <v>4</v>
      </c>
      <c r="G1608" s="27">
        <v>2</v>
      </c>
      <c r="H1608" s="33">
        <v>6</v>
      </c>
      <c r="I1608" s="17">
        <v>1</v>
      </c>
      <c r="J1608" s="17">
        <v>1</v>
      </c>
      <c r="K1608" s="28">
        <v>5</v>
      </c>
      <c r="L1608" s="16">
        <f t="shared" si="54"/>
        <v>19</v>
      </c>
    </row>
    <row r="1609" spans="1:12" x14ac:dyDescent="0.25">
      <c r="A1609">
        <v>2446</v>
      </c>
      <c r="B1609" t="str">
        <f t="shared" si="55"/>
        <v>Tennessee,Lincoln County</v>
      </c>
      <c r="C1609" s="16" t="s">
        <v>58</v>
      </c>
      <c r="D1609" s="12" t="s">
        <v>243</v>
      </c>
      <c r="E1609" s="17" t="s">
        <v>3157</v>
      </c>
      <c r="F1609" s="22">
        <v>6</v>
      </c>
      <c r="G1609" s="19">
        <v>4</v>
      </c>
      <c r="H1609" s="24">
        <v>5</v>
      </c>
      <c r="I1609" s="17">
        <v>1</v>
      </c>
      <c r="J1609" s="17">
        <v>1</v>
      </c>
      <c r="K1609" s="28">
        <v>5</v>
      </c>
      <c r="L1609" s="16">
        <f t="shared" si="54"/>
        <v>22</v>
      </c>
    </row>
    <row r="1610" spans="1:12" x14ac:dyDescent="0.25">
      <c r="A1610">
        <v>2447</v>
      </c>
      <c r="B1610" t="str">
        <f t="shared" si="55"/>
        <v>Tennessee,Loudon County</v>
      </c>
      <c r="C1610" s="16" t="s">
        <v>58</v>
      </c>
      <c r="D1610" s="12" t="s">
        <v>1611</v>
      </c>
      <c r="E1610" s="17" t="s">
        <v>3450</v>
      </c>
      <c r="F1610" s="34">
        <v>4</v>
      </c>
      <c r="G1610" s="19">
        <v>4</v>
      </c>
      <c r="H1610" s="53">
        <v>3</v>
      </c>
      <c r="I1610" s="17">
        <v>1</v>
      </c>
      <c r="J1610" s="30">
        <v>2</v>
      </c>
      <c r="K1610" s="28">
        <v>5</v>
      </c>
      <c r="L1610" s="16">
        <f t="shared" si="54"/>
        <v>19</v>
      </c>
    </row>
    <row r="1611" spans="1:12" x14ac:dyDescent="0.25">
      <c r="A1611">
        <v>2448</v>
      </c>
      <c r="B1611" t="str">
        <f t="shared" si="55"/>
        <v>Tennessee,McMinn County</v>
      </c>
      <c r="C1611" s="16" t="s">
        <v>58</v>
      </c>
      <c r="D1611" s="12" t="s">
        <v>1612</v>
      </c>
      <c r="E1611" s="17" t="s">
        <v>3597</v>
      </c>
      <c r="F1611" s="34">
        <v>4</v>
      </c>
      <c r="G1611" s="27">
        <v>2</v>
      </c>
      <c r="H1611" s="53">
        <v>3</v>
      </c>
      <c r="I1611" s="17">
        <v>1</v>
      </c>
      <c r="J1611" s="30">
        <v>2</v>
      </c>
      <c r="K1611" s="28">
        <v>5</v>
      </c>
      <c r="L1611" s="16">
        <f t="shared" si="54"/>
        <v>17</v>
      </c>
    </row>
    <row r="1612" spans="1:12" x14ac:dyDescent="0.25">
      <c r="A1612">
        <v>2449</v>
      </c>
      <c r="B1612" t="str">
        <f t="shared" si="55"/>
        <v>Tennessee,McNairy County</v>
      </c>
      <c r="C1612" s="16" t="s">
        <v>58</v>
      </c>
      <c r="D1612" s="12" t="s">
        <v>1613</v>
      </c>
      <c r="E1612" s="17" t="s">
        <v>2472</v>
      </c>
      <c r="F1612" s="22">
        <v>6</v>
      </c>
      <c r="G1612" s="23">
        <v>6</v>
      </c>
      <c r="H1612" s="20">
        <v>8</v>
      </c>
      <c r="I1612" s="17">
        <v>1</v>
      </c>
      <c r="J1612" s="17">
        <v>1</v>
      </c>
      <c r="K1612" s="28">
        <v>5</v>
      </c>
      <c r="L1612" s="16">
        <f t="shared" si="54"/>
        <v>27</v>
      </c>
    </row>
    <row r="1613" spans="1:12" x14ac:dyDescent="0.25">
      <c r="A1613">
        <v>2450</v>
      </c>
      <c r="B1613" t="str">
        <f t="shared" si="55"/>
        <v>Tennessee,Macon County</v>
      </c>
      <c r="C1613" s="16" t="s">
        <v>58</v>
      </c>
      <c r="D1613" s="12" t="s">
        <v>148</v>
      </c>
      <c r="E1613" s="17" t="s">
        <v>2922</v>
      </c>
      <c r="F1613" s="22">
        <v>6</v>
      </c>
      <c r="G1613" s="39">
        <v>7</v>
      </c>
      <c r="H1613" s="36">
        <v>4</v>
      </c>
      <c r="I1613" s="17">
        <v>1</v>
      </c>
      <c r="J1613" s="17">
        <v>1</v>
      </c>
      <c r="K1613" s="28">
        <v>5</v>
      </c>
      <c r="L1613" s="16">
        <f t="shared" si="54"/>
        <v>24</v>
      </c>
    </row>
    <row r="1614" spans="1:12" x14ac:dyDescent="0.25">
      <c r="A1614">
        <v>2451</v>
      </c>
      <c r="B1614" t="str">
        <f t="shared" si="55"/>
        <v>Tennessee,Madison County</v>
      </c>
      <c r="C1614" s="16" t="s">
        <v>58</v>
      </c>
      <c r="D1614" s="12" t="s">
        <v>149</v>
      </c>
      <c r="E1614" s="17" t="s">
        <v>2391</v>
      </c>
      <c r="F1614" s="22">
        <v>6</v>
      </c>
      <c r="G1614" s="39">
        <v>7</v>
      </c>
      <c r="H1614" s="20">
        <v>8</v>
      </c>
      <c r="I1614" s="17">
        <v>1</v>
      </c>
      <c r="J1614" s="17">
        <v>1</v>
      </c>
      <c r="K1614" s="28">
        <v>5</v>
      </c>
      <c r="L1614" s="16">
        <f t="shared" si="54"/>
        <v>28</v>
      </c>
    </row>
    <row r="1615" spans="1:12" x14ac:dyDescent="0.25">
      <c r="A1615">
        <v>2452</v>
      </c>
      <c r="B1615" t="str">
        <f t="shared" si="55"/>
        <v>Tennessee,Marion County</v>
      </c>
      <c r="C1615" s="16" t="s">
        <v>58</v>
      </c>
      <c r="D1615" s="12" t="s">
        <v>151</v>
      </c>
      <c r="E1615" s="17" t="s">
        <v>3451</v>
      </c>
      <c r="F1615" s="22">
        <v>6</v>
      </c>
      <c r="G1615" s="27">
        <v>2</v>
      </c>
      <c r="H1615" s="53">
        <v>3</v>
      </c>
      <c r="I1615" s="17">
        <v>1</v>
      </c>
      <c r="J1615" s="30">
        <v>2</v>
      </c>
      <c r="K1615" s="28">
        <v>5</v>
      </c>
      <c r="L1615" s="16">
        <f t="shared" si="54"/>
        <v>19</v>
      </c>
    </row>
    <row r="1616" spans="1:12" x14ac:dyDescent="0.25">
      <c r="A1616">
        <v>2453</v>
      </c>
      <c r="B1616" t="str">
        <f t="shared" si="55"/>
        <v>Tennessee,Marshall County</v>
      </c>
      <c r="C1616" s="16" t="s">
        <v>58</v>
      </c>
      <c r="D1616" s="12" t="s">
        <v>152</v>
      </c>
      <c r="E1616" s="17" t="s">
        <v>3298</v>
      </c>
      <c r="F1616" s="22">
        <v>6</v>
      </c>
      <c r="G1616" s="19">
        <v>4</v>
      </c>
      <c r="H1616" s="36">
        <v>4</v>
      </c>
      <c r="I1616" s="17">
        <v>1</v>
      </c>
      <c r="J1616" s="17">
        <v>1</v>
      </c>
      <c r="K1616" s="28">
        <v>5</v>
      </c>
      <c r="L1616" s="16">
        <f t="shared" si="54"/>
        <v>21</v>
      </c>
    </row>
    <row r="1617" spans="1:12" x14ac:dyDescent="0.25">
      <c r="A1617">
        <v>2454</v>
      </c>
      <c r="B1617" t="str">
        <f t="shared" si="55"/>
        <v>Tennessee,Maury County</v>
      </c>
      <c r="C1617" s="16" t="s">
        <v>58</v>
      </c>
      <c r="D1617" s="12" t="s">
        <v>1614</v>
      </c>
      <c r="E1617" s="17" t="s">
        <v>2923</v>
      </c>
      <c r="F1617" s="22">
        <v>6</v>
      </c>
      <c r="G1617" s="19">
        <v>4</v>
      </c>
      <c r="H1617" s="29">
        <v>7</v>
      </c>
      <c r="I1617" s="17">
        <v>1</v>
      </c>
      <c r="J1617" s="17">
        <v>1</v>
      </c>
      <c r="K1617" s="28">
        <v>5</v>
      </c>
      <c r="L1617" s="16">
        <f t="shared" si="54"/>
        <v>24</v>
      </c>
    </row>
    <row r="1618" spans="1:12" x14ac:dyDescent="0.25">
      <c r="A1618">
        <v>2455</v>
      </c>
      <c r="B1618" t="str">
        <f t="shared" si="55"/>
        <v>Tennessee,Meigs County</v>
      </c>
      <c r="C1618" s="16" t="s">
        <v>58</v>
      </c>
      <c r="D1618" s="12" t="s">
        <v>1426</v>
      </c>
      <c r="E1618" s="17" t="s">
        <v>3598</v>
      </c>
      <c r="F1618" s="34">
        <v>4</v>
      </c>
      <c r="G1618" s="27">
        <v>2</v>
      </c>
      <c r="H1618" s="53">
        <v>3</v>
      </c>
      <c r="I1618" s="17">
        <v>1</v>
      </c>
      <c r="J1618" s="30">
        <v>2</v>
      </c>
      <c r="K1618" s="28">
        <v>5</v>
      </c>
      <c r="L1618" s="16">
        <f t="shared" si="54"/>
        <v>17</v>
      </c>
    </row>
    <row r="1619" spans="1:12" x14ac:dyDescent="0.25">
      <c r="A1619">
        <v>2456</v>
      </c>
      <c r="B1619" t="str">
        <f t="shared" si="55"/>
        <v>Tennessee,Monroe County</v>
      </c>
      <c r="C1619" s="16" t="s">
        <v>58</v>
      </c>
      <c r="D1619" s="12" t="s">
        <v>154</v>
      </c>
      <c r="E1619" s="17" t="s">
        <v>3599</v>
      </c>
      <c r="F1619" s="34">
        <v>4</v>
      </c>
      <c r="G1619" s="27">
        <v>2</v>
      </c>
      <c r="H1619" s="53">
        <v>3</v>
      </c>
      <c r="I1619" s="17">
        <v>1</v>
      </c>
      <c r="J1619" s="30">
        <v>2</v>
      </c>
      <c r="K1619" s="28">
        <v>5</v>
      </c>
      <c r="L1619" s="16">
        <f t="shared" si="54"/>
        <v>17</v>
      </c>
    </row>
    <row r="1620" spans="1:12" x14ac:dyDescent="0.25">
      <c r="A1620">
        <v>2457</v>
      </c>
      <c r="B1620" t="str">
        <f t="shared" si="55"/>
        <v>Tennessee,Montgomery County</v>
      </c>
      <c r="C1620" s="16" t="s">
        <v>58</v>
      </c>
      <c r="D1620" s="12" t="s">
        <v>155</v>
      </c>
      <c r="E1620" s="17" t="s">
        <v>2473</v>
      </c>
      <c r="F1620" s="22">
        <v>6</v>
      </c>
      <c r="G1620" s="39">
        <v>7</v>
      </c>
      <c r="H1620" s="35">
        <v>8</v>
      </c>
      <c r="I1620" s="17">
        <v>1</v>
      </c>
      <c r="J1620" s="17">
        <v>1</v>
      </c>
      <c r="K1620" s="28">
        <v>5</v>
      </c>
      <c r="L1620" s="16">
        <f t="shared" si="54"/>
        <v>28</v>
      </c>
    </row>
    <row r="1621" spans="1:12" x14ac:dyDescent="0.25">
      <c r="A1621">
        <v>2458</v>
      </c>
      <c r="B1621" t="str">
        <f t="shared" si="55"/>
        <v>Tennessee,Moore County</v>
      </c>
      <c r="C1621" s="16" t="s">
        <v>58</v>
      </c>
      <c r="D1621" s="12" t="s">
        <v>1350</v>
      </c>
      <c r="E1621" s="17" t="s">
        <v>3452</v>
      </c>
      <c r="F1621" s="34">
        <v>4</v>
      </c>
      <c r="G1621" s="27">
        <v>2</v>
      </c>
      <c r="H1621" s="24">
        <v>5</v>
      </c>
      <c r="I1621" s="17">
        <v>1</v>
      </c>
      <c r="J1621" s="17">
        <v>1</v>
      </c>
      <c r="K1621" s="28">
        <v>5</v>
      </c>
      <c r="L1621" s="16">
        <f t="shared" si="54"/>
        <v>18</v>
      </c>
    </row>
    <row r="1622" spans="1:12" x14ac:dyDescent="0.25">
      <c r="A1622">
        <v>2459</v>
      </c>
      <c r="B1622" t="str">
        <f t="shared" si="55"/>
        <v>Tennessee,Morgan County</v>
      </c>
      <c r="C1622" s="16" t="s">
        <v>58</v>
      </c>
      <c r="D1622" s="12" t="s">
        <v>156</v>
      </c>
      <c r="E1622" s="17" t="s">
        <v>3775</v>
      </c>
      <c r="F1622" s="43">
        <v>3</v>
      </c>
      <c r="G1622" s="17">
        <v>1</v>
      </c>
      <c r="H1622" s="53">
        <v>3</v>
      </c>
      <c r="I1622" s="17">
        <v>1</v>
      </c>
      <c r="J1622" s="30">
        <v>2</v>
      </c>
      <c r="K1622" s="28">
        <v>5</v>
      </c>
      <c r="L1622" s="16">
        <f t="shared" si="54"/>
        <v>15</v>
      </c>
    </row>
    <row r="1623" spans="1:12" x14ac:dyDescent="0.25">
      <c r="A1623">
        <v>2460</v>
      </c>
      <c r="B1623" t="str">
        <f t="shared" si="55"/>
        <v>Tennessee,Obion County</v>
      </c>
      <c r="C1623" s="16" t="s">
        <v>58</v>
      </c>
      <c r="D1623" s="12" t="s">
        <v>1615</v>
      </c>
      <c r="E1623" s="17" t="s">
        <v>2474</v>
      </c>
      <c r="F1623" s="22">
        <v>6</v>
      </c>
      <c r="G1623" s="39">
        <v>7</v>
      </c>
      <c r="H1623" s="35">
        <v>8</v>
      </c>
      <c r="I1623" s="17">
        <v>1</v>
      </c>
      <c r="J1623" s="17">
        <v>1</v>
      </c>
      <c r="K1623" s="28">
        <v>5</v>
      </c>
      <c r="L1623" s="16">
        <f t="shared" si="54"/>
        <v>28</v>
      </c>
    </row>
    <row r="1624" spans="1:12" x14ac:dyDescent="0.25">
      <c r="A1624">
        <v>2461</v>
      </c>
      <c r="B1624" t="str">
        <f t="shared" si="55"/>
        <v>Tennessee,Overton County</v>
      </c>
      <c r="C1624" s="16" t="s">
        <v>58</v>
      </c>
      <c r="D1624" s="12" t="s">
        <v>1616</v>
      </c>
      <c r="E1624" s="17" t="s">
        <v>3600</v>
      </c>
      <c r="F1624" s="34">
        <v>4</v>
      </c>
      <c r="G1624" s="19">
        <v>4</v>
      </c>
      <c r="H1624" s="53">
        <v>3</v>
      </c>
      <c r="I1624" s="17">
        <v>1</v>
      </c>
      <c r="J1624" s="17">
        <v>1</v>
      </c>
      <c r="K1624" s="28">
        <v>5</v>
      </c>
      <c r="L1624" s="16">
        <f t="shared" si="54"/>
        <v>18</v>
      </c>
    </row>
    <row r="1625" spans="1:12" x14ac:dyDescent="0.25">
      <c r="A1625">
        <v>2462</v>
      </c>
      <c r="B1625" t="str">
        <f t="shared" si="55"/>
        <v>Tennessee,Perry County</v>
      </c>
      <c r="C1625" s="16" t="s">
        <v>58</v>
      </c>
      <c r="D1625" s="12" t="s">
        <v>157</v>
      </c>
      <c r="E1625" s="17" t="s">
        <v>2720</v>
      </c>
      <c r="F1625" s="22">
        <v>6</v>
      </c>
      <c r="G1625" s="19">
        <v>4</v>
      </c>
      <c r="H1625" s="20">
        <v>8</v>
      </c>
      <c r="I1625" s="17">
        <v>1</v>
      </c>
      <c r="J1625" s="17">
        <v>1</v>
      </c>
      <c r="K1625" s="28">
        <v>5</v>
      </c>
      <c r="L1625" s="16">
        <f t="shared" si="54"/>
        <v>25</v>
      </c>
    </row>
    <row r="1626" spans="1:12" x14ac:dyDescent="0.25">
      <c r="A1626">
        <v>2463</v>
      </c>
      <c r="B1626" t="str">
        <f t="shared" si="55"/>
        <v>Tennessee,Pickett County</v>
      </c>
      <c r="C1626" s="16" t="s">
        <v>58</v>
      </c>
      <c r="D1626" s="12" t="s">
        <v>1617</v>
      </c>
      <c r="E1626" s="17" t="s">
        <v>3776</v>
      </c>
      <c r="F1626" s="43">
        <v>3</v>
      </c>
      <c r="G1626" s="27">
        <v>2</v>
      </c>
      <c r="H1626" s="53">
        <v>3</v>
      </c>
      <c r="I1626" s="17">
        <v>1</v>
      </c>
      <c r="J1626" s="17">
        <v>1</v>
      </c>
      <c r="K1626" s="28">
        <v>5</v>
      </c>
      <c r="L1626" s="16">
        <f t="shared" si="54"/>
        <v>15</v>
      </c>
    </row>
    <row r="1627" spans="1:12" x14ac:dyDescent="0.25">
      <c r="A1627">
        <v>2464</v>
      </c>
      <c r="B1627" t="str">
        <f t="shared" si="55"/>
        <v>Tennessee,Polk County</v>
      </c>
      <c r="C1627" s="16" t="s">
        <v>58</v>
      </c>
      <c r="D1627" s="12" t="s">
        <v>254</v>
      </c>
      <c r="E1627" s="17" t="s">
        <v>3706</v>
      </c>
      <c r="F1627" s="34">
        <v>4</v>
      </c>
      <c r="G1627" s="17">
        <v>1</v>
      </c>
      <c r="H1627" s="53">
        <v>3</v>
      </c>
      <c r="I1627" s="17">
        <v>1</v>
      </c>
      <c r="J1627" s="30">
        <v>2</v>
      </c>
      <c r="K1627" s="28">
        <v>5</v>
      </c>
      <c r="L1627" s="16">
        <f t="shared" si="54"/>
        <v>16</v>
      </c>
    </row>
    <row r="1628" spans="1:12" x14ac:dyDescent="0.25">
      <c r="A1628">
        <v>2465</v>
      </c>
      <c r="B1628" t="str">
        <f t="shared" si="55"/>
        <v>Tennessee,Putnam County</v>
      </c>
      <c r="C1628" s="16" t="s">
        <v>58</v>
      </c>
      <c r="D1628" s="12" t="s">
        <v>431</v>
      </c>
      <c r="E1628" s="17" t="s">
        <v>3707</v>
      </c>
      <c r="F1628" s="34">
        <v>4</v>
      </c>
      <c r="G1628" s="27">
        <v>2</v>
      </c>
      <c r="H1628" s="53">
        <v>3</v>
      </c>
      <c r="I1628" s="17">
        <v>1</v>
      </c>
      <c r="J1628" s="17">
        <v>1</v>
      </c>
      <c r="K1628" s="28">
        <v>5</v>
      </c>
      <c r="L1628" s="16">
        <f t="shared" si="54"/>
        <v>16</v>
      </c>
    </row>
    <row r="1629" spans="1:12" x14ac:dyDescent="0.25">
      <c r="A1629">
        <v>2466</v>
      </c>
      <c r="B1629" t="str">
        <f t="shared" si="55"/>
        <v>Tennessee,Rhea County</v>
      </c>
      <c r="C1629" s="16" t="s">
        <v>58</v>
      </c>
      <c r="D1629" s="12" t="s">
        <v>1618</v>
      </c>
      <c r="E1629" s="17" t="s">
        <v>3601</v>
      </c>
      <c r="F1629" s="34">
        <v>4</v>
      </c>
      <c r="G1629" s="27">
        <v>2</v>
      </c>
      <c r="H1629" s="53">
        <v>3</v>
      </c>
      <c r="I1629" s="17">
        <v>1</v>
      </c>
      <c r="J1629" s="30">
        <v>2</v>
      </c>
      <c r="K1629" s="28">
        <v>5</v>
      </c>
      <c r="L1629" s="16">
        <f t="shared" si="54"/>
        <v>17</v>
      </c>
    </row>
    <row r="1630" spans="1:12" x14ac:dyDescent="0.25">
      <c r="A1630">
        <v>2467</v>
      </c>
      <c r="B1630" t="str">
        <f t="shared" si="55"/>
        <v>Tennessee,Roane County</v>
      </c>
      <c r="C1630" s="16" t="s">
        <v>58</v>
      </c>
      <c r="D1630" s="12" t="s">
        <v>1619</v>
      </c>
      <c r="E1630" s="17" t="s">
        <v>3158</v>
      </c>
      <c r="F1630" s="34">
        <v>4</v>
      </c>
      <c r="G1630" s="19">
        <v>4</v>
      </c>
      <c r="H1630" s="24">
        <v>5</v>
      </c>
      <c r="I1630" s="17">
        <v>1</v>
      </c>
      <c r="J1630" s="30">
        <v>2</v>
      </c>
      <c r="K1630" s="28">
        <v>5</v>
      </c>
      <c r="L1630" s="16">
        <f t="shared" si="54"/>
        <v>21</v>
      </c>
    </row>
    <row r="1631" spans="1:12" x14ac:dyDescent="0.25">
      <c r="A1631">
        <v>2468</v>
      </c>
      <c r="B1631" t="str">
        <f t="shared" si="55"/>
        <v>Tennessee,Robertson County</v>
      </c>
      <c r="C1631" s="16" t="s">
        <v>58</v>
      </c>
      <c r="D1631" s="12" t="s">
        <v>842</v>
      </c>
      <c r="E1631" s="17" t="s">
        <v>3038</v>
      </c>
      <c r="F1631" s="22">
        <v>6</v>
      </c>
      <c r="G1631" s="37">
        <v>5</v>
      </c>
      <c r="H1631" s="24">
        <v>5</v>
      </c>
      <c r="I1631" s="17">
        <v>1</v>
      </c>
      <c r="J1631" s="17">
        <v>1</v>
      </c>
      <c r="K1631" s="28">
        <v>5</v>
      </c>
      <c r="L1631" s="16">
        <f t="shared" si="54"/>
        <v>23</v>
      </c>
    </row>
    <row r="1632" spans="1:12" x14ac:dyDescent="0.25">
      <c r="A1632">
        <v>2469</v>
      </c>
      <c r="B1632" t="str">
        <f t="shared" si="55"/>
        <v>Tennessee,Rutherford County</v>
      </c>
      <c r="C1632" s="16" t="s">
        <v>58</v>
      </c>
      <c r="D1632" s="12" t="s">
        <v>1362</v>
      </c>
      <c r="E1632" s="17" t="s">
        <v>3039</v>
      </c>
      <c r="F1632" s="22">
        <v>6</v>
      </c>
      <c r="G1632" s="19">
        <v>4</v>
      </c>
      <c r="H1632" s="33">
        <v>6</v>
      </c>
      <c r="I1632" s="17">
        <v>1</v>
      </c>
      <c r="J1632" s="17">
        <v>1</v>
      </c>
      <c r="K1632" s="28">
        <v>5</v>
      </c>
      <c r="L1632" s="16">
        <f t="shared" si="54"/>
        <v>23</v>
      </c>
    </row>
    <row r="1633" spans="1:12" x14ac:dyDescent="0.25">
      <c r="A1633">
        <v>2470</v>
      </c>
      <c r="B1633" t="str">
        <f t="shared" si="55"/>
        <v>Tennessee,Scott County</v>
      </c>
      <c r="C1633" s="16" t="s">
        <v>58</v>
      </c>
      <c r="D1633" s="12" t="s">
        <v>260</v>
      </c>
      <c r="E1633" s="17" t="s">
        <v>3453</v>
      </c>
      <c r="F1633" s="34">
        <v>4</v>
      </c>
      <c r="G1633" s="27">
        <v>2</v>
      </c>
      <c r="H1633" s="36">
        <v>4</v>
      </c>
      <c r="I1633" s="17">
        <v>1</v>
      </c>
      <c r="J1633" s="30">
        <v>2</v>
      </c>
      <c r="K1633" s="28">
        <v>5</v>
      </c>
      <c r="L1633" s="16">
        <f t="shared" si="54"/>
        <v>18</v>
      </c>
    </row>
    <row r="1634" spans="1:12" x14ac:dyDescent="0.25">
      <c r="A1634">
        <v>2471</v>
      </c>
      <c r="B1634" t="str">
        <f t="shared" si="55"/>
        <v>Tennessee,Sequatchie County</v>
      </c>
      <c r="C1634" s="16" t="s">
        <v>58</v>
      </c>
      <c r="D1634" s="12" t="s">
        <v>1620</v>
      </c>
      <c r="E1634" s="17" t="s">
        <v>3602</v>
      </c>
      <c r="F1634" s="34">
        <v>4</v>
      </c>
      <c r="G1634" s="27">
        <v>2</v>
      </c>
      <c r="H1634" s="53">
        <v>3</v>
      </c>
      <c r="I1634" s="17">
        <v>1</v>
      </c>
      <c r="J1634" s="30">
        <v>2</v>
      </c>
      <c r="K1634" s="28">
        <v>5</v>
      </c>
      <c r="L1634" s="16">
        <f t="shared" si="54"/>
        <v>17</v>
      </c>
    </row>
    <row r="1635" spans="1:12" x14ac:dyDescent="0.25">
      <c r="A1635">
        <v>2472</v>
      </c>
      <c r="B1635" t="str">
        <f t="shared" si="55"/>
        <v>Tennessee,Sevier County</v>
      </c>
      <c r="C1635" s="16" t="s">
        <v>58</v>
      </c>
      <c r="D1635" s="12" t="s">
        <v>263</v>
      </c>
      <c r="E1635" s="17" t="s">
        <v>3299</v>
      </c>
      <c r="F1635" s="43">
        <v>3</v>
      </c>
      <c r="G1635" s="17">
        <v>1</v>
      </c>
      <c r="H1635" s="29">
        <v>7</v>
      </c>
      <c r="I1635" s="17">
        <v>1</v>
      </c>
      <c r="J1635" s="30">
        <v>2</v>
      </c>
      <c r="K1635" s="28">
        <v>5</v>
      </c>
      <c r="L1635" s="16">
        <f t="shared" si="54"/>
        <v>19</v>
      </c>
    </row>
    <row r="1636" spans="1:12" x14ac:dyDescent="0.25">
      <c r="A1636">
        <v>2473</v>
      </c>
      <c r="B1636" t="str">
        <f t="shared" si="55"/>
        <v>Tennessee,Shelby County</v>
      </c>
      <c r="C1636" s="16" t="s">
        <v>58</v>
      </c>
      <c r="D1636" s="12" t="s">
        <v>163</v>
      </c>
      <c r="E1636" s="17" t="s">
        <v>2310</v>
      </c>
      <c r="F1636" s="18">
        <v>7</v>
      </c>
      <c r="G1636" s="39">
        <v>7</v>
      </c>
      <c r="H1636" s="20">
        <v>8</v>
      </c>
      <c r="I1636" s="17">
        <v>1</v>
      </c>
      <c r="J1636" s="17">
        <v>1</v>
      </c>
      <c r="K1636" s="28">
        <v>5</v>
      </c>
      <c r="L1636" s="16">
        <f t="shared" si="54"/>
        <v>29</v>
      </c>
    </row>
    <row r="1637" spans="1:12" x14ac:dyDescent="0.25">
      <c r="A1637">
        <v>2474</v>
      </c>
      <c r="B1637" t="str">
        <f t="shared" si="55"/>
        <v>Tennessee,Smith County</v>
      </c>
      <c r="C1637" s="16" t="s">
        <v>58</v>
      </c>
      <c r="D1637" s="12" t="s">
        <v>783</v>
      </c>
      <c r="E1637" s="17" t="s">
        <v>3159</v>
      </c>
      <c r="F1637" s="22">
        <v>6</v>
      </c>
      <c r="G1637" s="23">
        <v>6</v>
      </c>
      <c r="H1637" s="53">
        <v>3</v>
      </c>
      <c r="I1637" s="17">
        <v>1</v>
      </c>
      <c r="J1637" s="17">
        <v>1</v>
      </c>
      <c r="K1637" s="28">
        <v>5</v>
      </c>
      <c r="L1637" s="16">
        <f t="shared" si="54"/>
        <v>22</v>
      </c>
    </row>
    <row r="1638" spans="1:12" x14ac:dyDescent="0.25">
      <c r="A1638">
        <v>2475</v>
      </c>
      <c r="B1638" t="str">
        <f t="shared" si="55"/>
        <v>Tennessee,Stewart County</v>
      </c>
      <c r="C1638" s="16" t="s">
        <v>58</v>
      </c>
      <c r="D1638" s="12" t="s">
        <v>526</v>
      </c>
      <c r="E1638" s="17" t="s">
        <v>2583</v>
      </c>
      <c r="F1638" s="22">
        <v>6</v>
      </c>
      <c r="G1638" s="39">
        <v>7</v>
      </c>
      <c r="H1638" s="29">
        <v>7</v>
      </c>
      <c r="I1638" s="17">
        <v>1</v>
      </c>
      <c r="J1638" s="17">
        <v>1</v>
      </c>
      <c r="K1638" s="28">
        <v>5</v>
      </c>
      <c r="L1638" s="16">
        <f t="shared" si="54"/>
        <v>27</v>
      </c>
    </row>
    <row r="1639" spans="1:12" x14ac:dyDescent="0.25">
      <c r="A1639">
        <v>2476</v>
      </c>
      <c r="B1639" t="str">
        <f t="shared" si="55"/>
        <v>Tennessee,Sullivan County</v>
      </c>
      <c r="C1639" s="16" t="s">
        <v>58</v>
      </c>
      <c r="D1639" s="12" t="s">
        <v>673</v>
      </c>
      <c r="E1639" s="17" t="s">
        <v>3777</v>
      </c>
      <c r="F1639" s="43">
        <v>3</v>
      </c>
      <c r="G1639" s="17">
        <v>1</v>
      </c>
      <c r="H1639" s="53">
        <v>3</v>
      </c>
      <c r="I1639" s="17">
        <v>1</v>
      </c>
      <c r="J1639" s="30">
        <v>2</v>
      </c>
      <c r="K1639" s="28">
        <v>5</v>
      </c>
      <c r="L1639" s="16">
        <f t="shared" si="54"/>
        <v>15</v>
      </c>
    </row>
    <row r="1640" spans="1:12" x14ac:dyDescent="0.25">
      <c r="A1640">
        <v>2477</v>
      </c>
      <c r="B1640" t="str">
        <f t="shared" si="55"/>
        <v>Tennessee,Sumner County</v>
      </c>
      <c r="C1640" s="16" t="s">
        <v>58</v>
      </c>
      <c r="D1640" s="12" t="s">
        <v>787</v>
      </c>
      <c r="E1640" s="17" t="s">
        <v>3040</v>
      </c>
      <c r="F1640" s="22">
        <v>6</v>
      </c>
      <c r="G1640" s="37">
        <v>5</v>
      </c>
      <c r="H1640" s="24">
        <v>5</v>
      </c>
      <c r="I1640" s="17">
        <v>1</v>
      </c>
      <c r="J1640" s="17">
        <v>1</v>
      </c>
      <c r="K1640" s="28">
        <v>5</v>
      </c>
      <c r="L1640" s="16">
        <f t="shared" si="54"/>
        <v>23</v>
      </c>
    </row>
    <row r="1641" spans="1:12" x14ac:dyDescent="0.25">
      <c r="A1641">
        <v>2478</v>
      </c>
      <c r="B1641" t="str">
        <f t="shared" si="55"/>
        <v>Tennessee,Tipton County</v>
      </c>
      <c r="C1641" s="16" t="s">
        <v>58</v>
      </c>
      <c r="D1641" s="12" t="s">
        <v>676</v>
      </c>
      <c r="E1641" s="17" t="s">
        <v>2392</v>
      </c>
      <c r="F1641" s="22">
        <v>6</v>
      </c>
      <c r="G1641" s="39">
        <v>7</v>
      </c>
      <c r="H1641" s="20">
        <v>8</v>
      </c>
      <c r="I1641" s="17">
        <v>1</v>
      </c>
      <c r="J1641" s="17">
        <v>1</v>
      </c>
      <c r="K1641" s="28">
        <v>5</v>
      </c>
      <c r="L1641" s="16">
        <f t="shared" si="54"/>
        <v>28</v>
      </c>
    </row>
    <row r="1642" spans="1:12" x14ac:dyDescent="0.25">
      <c r="A1642">
        <v>2479</v>
      </c>
      <c r="B1642" t="str">
        <f t="shared" si="55"/>
        <v>Tennessee,Trousdale County</v>
      </c>
      <c r="C1642" s="16" t="s">
        <v>58</v>
      </c>
      <c r="D1642" s="12" t="s">
        <v>1621</v>
      </c>
      <c r="E1642" s="17" t="s">
        <v>2924</v>
      </c>
      <c r="F1642" s="22">
        <v>6</v>
      </c>
      <c r="G1642" s="39">
        <v>7</v>
      </c>
      <c r="H1642" s="36">
        <v>4</v>
      </c>
      <c r="I1642" s="17">
        <v>1</v>
      </c>
      <c r="J1642" s="17">
        <v>1</v>
      </c>
      <c r="K1642" s="28">
        <v>5</v>
      </c>
      <c r="L1642" s="16">
        <f t="shared" si="54"/>
        <v>24</v>
      </c>
    </row>
    <row r="1643" spans="1:12" x14ac:dyDescent="0.25">
      <c r="A1643">
        <v>2480</v>
      </c>
      <c r="B1643" t="str">
        <f t="shared" si="55"/>
        <v>Tennessee,Unicoi County</v>
      </c>
      <c r="C1643" s="16" t="s">
        <v>58</v>
      </c>
      <c r="D1643" s="12" t="s">
        <v>1622</v>
      </c>
      <c r="E1643" s="17" t="s">
        <v>3708</v>
      </c>
      <c r="F1643" s="43">
        <v>3</v>
      </c>
      <c r="G1643" s="27">
        <v>2</v>
      </c>
      <c r="H1643" s="53">
        <v>3</v>
      </c>
      <c r="I1643" s="17">
        <v>1</v>
      </c>
      <c r="J1643" s="30">
        <v>2</v>
      </c>
      <c r="K1643" s="28">
        <v>5</v>
      </c>
      <c r="L1643" s="16">
        <f t="shared" si="54"/>
        <v>16</v>
      </c>
    </row>
    <row r="1644" spans="1:12" x14ac:dyDescent="0.25">
      <c r="A1644">
        <v>2481</v>
      </c>
      <c r="B1644" t="str">
        <f t="shared" si="55"/>
        <v>Tennessee,Union County</v>
      </c>
      <c r="C1644" s="16" t="s">
        <v>58</v>
      </c>
      <c r="D1644" s="12" t="s">
        <v>266</v>
      </c>
      <c r="E1644" s="17" t="s">
        <v>3709</v>
      </c>
      <c r="F1644" s="34">
        <v>4</v>
      </c>
      <c r="G1644" s="17">
        <v>1</v>
      </c>
      <c r="H1644" s="53">
        <v>3</v>
      </c>
      <c r="I1644" s="17">
        <v>1</v>
      </c>
      <c r="J1644" s="30">
        <v>2</v>
      </c>
      <c r="K1644" s="28">
        <v>5</v>
      </c>
      <c r="L1644" s="16">
        <f t="shared" si="54"/>
        <v>16</v>
      </c>
    </row>
    <row r="1645" spans="1:12" x14ac:dyDescent="0.25">
      <c r="A1645">
        <v>2482</v>
      </c>
      <c r="B1645" t="str">
        <f t="shared" si="55"/>
        <v>Tennessee,Van Buren County</v>
      </c>
      <c r="C1645" s="16" t="s">
        <v>58</v>
      </c>
      <c r="D1645" s="12" t="s">
        <v>267</v>
      </c>
      <c r="E1645" s="17" t="s">
        <v>3710</v>
      </c>
      <c r="F1645" s="34">
        <v>4</v>
      </c>
      <c r="G1645" s="17">
        <v>1</v>
      </c>
      <c r="H1645" s="53">
        <v>3</v>
      </c>
      <c r="I1645" s="17">
        <v>1</v>
      </c>
      <c r="J1645" s="30">
        <v>2</v>
      </c>
      <c r="K1645" s="28">
        <v>5</v>
      </c>
      <c r="L1645" s="16">
        <f t="shared" si="54"/>
        <v>16</v>
      </c>
    </row>
    <row r="1646" spans="1:12" x14ac:dyDescent="0.25">
      <c r="A1646">
        <v>2483</v>
      </c>
      <c r="B1646" t="str">
        <f t="shared" si="55"/>
        <v>Tennessee,Warren County</v>
      </c>
      <c r="C1646" s="16" t="s">
        <v>58</v>
      </c>
      <c r="D1646" s="12" t="s">
        <v>542</v>
      </c>
      <c r="E1646" s="17" t="s">
        <v>3454</v>
      </c>
      <c r="F1646" s="22">
        <v>6</v>
      </c>
      <c r="G1646" s="19">
        <v>4</v>
      </c>
      <c r="H1646" s="53">
        <v>3</v>
      </c>
      <c r="I1646" s="17">
        <v>1</v>
      </c>
      <c r="J1646" s="17">
        <v>1</v>
      </c>
      <c r="K1646" s="28">
        <v>5</v>
      </c>
      <c r="L1646" s="16">
        <f t="shared" si="54"/>
        <v>20</v>
      </c>
    </row>
    <row r="1647" spans="1:12" x14ac:dyDescent="0.25">
      <c r="A1647">
        <v>2484</v>
      </c>
      <c r="B1647" t="str">
        <f t="shared" si="55"/>
        <v>Tennessee,Washington County</v>
      </c>
      <c r="C1647" s="16" t="s">
        <v>58</v>
      </c>
      <c r="D1647" s="12" t="s">
        <v>169</v>
      </c>
      <c r="E1647" s="17" t="s">
        <v>3778</v>
      </c>
      <c r="F1647" s="43">
        <v>3</v>
      </c>
      <c r="G1647" s="17">
        <v>1</v>
      </c>
      <c r="H1647" s="53">
        <v>3</v>
      </c>
      <c r="I1647" s="17">
        <v>1</v>
      </c>
      <c r="J1647" s="30">
        <v>2</v>
      </c>
      <c r="K1647" s="28">
        <v>5</v>
      </c>
      <c r="L1647" s="16">
        <f t="shared" si="54"/>
        <v>15</v>
      </c>
    </row>
    <row r="1648" spans="1:12" x14ac:dyDescent="0.25">
      <c r="A1648">
        <v>2485</v>
      </c>
      <c r="B1648" t="str">
        <f t="shared" si="55"/>
        <v>Tennessee,Wayne County</v>
      </c>
      <c r="C1648" s="16" t="s">
        <v>58</v>
      </c>
      <c r="D1648" s="12" t="s">
        <v>543</v>
      </c>
      <c r="E1648" s="17" t="s">
        <v>3160</v>
      </c>
      <c r="F1648" s="22">
        <v>6</v>
      </c>
      <c r="G1648" s="27">
        <v>2</v>
      </c>
      <c r="H1648" s="33">
        <v>6</v>
      </c>
      <c r="I1648" s="17">
        <v>1</v>
      </c>
      <c r="J1648" s="17">
        <v>1</v>
      </c>
      <c r="K1648" s="28">
        <v>5</v>
      </c>
      <c r="L1648" s="16">
        <f t="shared" si="54"/>
        <v>21</v>
      </c>
    </row>
    <row r="1649" spans="1:12" x14ac:dyDescent="0.25">
      <c r="A1649">
        <v>2486</v>
      </c>
      <c r="B1649" t="str">
        <f t="shared" si="55"/>
        <v>Tennessee,Weakley County</v>
      </c>
      <c r="C1649" s="16" t="s">
        <v>58</v>
      </c>
      <c r="D1649" s="12" t="s">
        <v>1623</v>
      </c>
      <c r="E1649" s="17" t="s">
        <v>2475</v>
      </c>
      <c r="F1649" s="22">
        <v>6</v>
      </c>
      <c r="G1649" s="39">
        <v>7</v>
      </c>
      <c r="H1649" s="35">
        <v>8</v>
      </c>
      <c r="I1649" s="17">
        <v>1</v>
      </c>
      <c r="J1649" s="17">
        <v>1</v>
      </c>
      <c r="K1649" s="28">
        <v>5</v>
      </c>
      <c r="L1649" s="16">
        <f t="shared" si="54"/>
        <v>28</v>
      </c>
    </row>
    <row r="1650" spans="1:12" x14ac:dyDescent="0.25">
      <c r="A1650">
        <v>2487</v>
      </c>
      <c r="B1650" t="str">
        <f t="shared" si="55"/>
        <v>Tennessee,White County</v>
      </c>
      <c r="C1650" s="16" t="s">
        <v>58</v>
      </c>
      <c r="D1650" s="12" t="s">
        <v>268</v>
      </c>
      <c r="E1650" s="17" t="s">
        <v>3455</v>
      </c>
      <c r="F1650" s="34">
        <v>4</v>
      </c>
      <c r="G1650" s="19">
        <v>4</v>
      </c>
      <c r="H1650" s="53">
        <v>3</v>
      </c>
      <c r="I1650" s="17">
        <v>1</v>
      </c>
      <c r="J1650" s="30">
        <v>2</v>
      </c>
      <c r="K1650" s="28">
        <v>5</v>
      </c>
      <c r="L1650" s="16">
        <f t="shared" si="54"/>
        <v>19</v>
      </c>
    </row>
    <row r="1651" spans="1:12" x14ac:dyDescent="0.25">
      <c r="A1651">
        <v>2488</v>
      </c>
      <c r="B1651" t="str">
        <f t="shared" si="55"/>
        <v>Tennessee,Williamson County</v>
      </c>
      <c r="C1651" s="16" t="s">
        <v>58</v>
      </c>
      <c r="D1651" s="12" t="s">
        <v>639</v>
      </c>
      <c r="E1651" s="17" t="s">
        <v>3041</v>
      </c>
      <c r="F1651" s="22">
        <v>6</v>
      </c>
      <c r="G1651" s="37">
        <v>5</v>
      </c>
      <c r="H1651" s="24">
        <v>5</v>
      </c>
      <c r="I1651" s="17">
        <v>1</v>
      </c>
      <c r="J1651" s="17">
        <v>1</v>
      </c>
      <c r="K1651" s="28">
        <v>5</v>
      </c>
      <c r="L1651" s="16">
        <f t="shared" si="54"/>
        <v>23</v>
      </c>
    </row>
    <row r="1652" spans="1:12" x14ac:dyDescent="0.25">
      <c r="A1652">
        <v>2489</v>
      </c>
      <c r="B1652" t="str">
        <f t="shared" si="55"/>
        <v>Tennessee,Wilson County</v>
      </c>
      <c r="C1652" s="16" t="s">
        <v>58</v>
      </c>
      <c r="D1652" s="12" t="s">
        <v>792</v>
      </c>
      <c r="E1652" s="17" t="s">
        <v>3161</v>
      </c>
      <c r="F1652" s="22">
        <v>6</v>
      </c>
      <c r="G1652" s="37">
        <v>5</v>
      </c>
      <c r="H1652" s="36">
        <v>4</v>
      </c>
      <c r="I1652" s="17">
        <v>1</v>
      </c>
      <c r="J1652" s="17">
        <v>1</v>
      </c>
      <c r="K1652" s="28">
        <v>5</v>
      </c>
      <c r="L1652" s="16">
        <f t="shared" si="54"/>
        <v>22</v>
      </c>
    </row>
    <row r="1653" spans="1:12" x14ac:dyDescent="0.25">
      <c r="A1653">
        <v>2490</v>
      </c>
      <c r="B1653" t="str">
        <f t="shared" si="55"/>
        <v>Texas,Anderson County</v>
      </c>
      <c r="C1653" s="16" t="s">
        <v>59</v>
      </c>
      <c r="D1653" s="12" t="s">
        <v>728</v>
      </c>
      <c r="E1653" s="17" t="s">
        <v>2476</v>
      </c>
      <c r="F1653" s="18">
        <v>7</v>
      </c>
      <c r="G1653" s="27">
        <v>2</v>
      </c>
      <c r="H1653" s="52">
        <v>10</v>
      </c>
      <c r="I1653" s="17">
        <v>1</v>
      </c>
      <c r="J1653" s="17">
        <v>1</v>
      </c>
      <c r="K1653" s="28">
        <v>5</v>
      </c>
      <c r="L1653" s="16">
        <f t="shared" si="54"/>
        <v>26</v>
      </c>
    </row>
    <row r="1654" spans="1:12" x14ac:dyDescent="0.25">
      <c r="A1654">
        <v>2491</v>
      </c>
      <c r="B1654" t="str">
        <f t="shared" si="55"/>
        <v>Texas,Andrews County</v>
      </c>
      <c r="C1654" s="16" t="s">
        <v>59</v>
      </c>
      <c r="D1654" s="12" t="s">
        <v>1624</v>
      </c>
      <c r="E1654" s="17" t="s">
        <v>2393</v>
      </c>
      <c r="F1654" s="48">
        <v>9</v>
      </c>
      <c r="G1654" s="27">
        <v>2</v>
      </c>
      <c r="H1654" s="20">
        <v>8</v>
      </c>
      <c r="I1654" s="17">
        <v>1</v>
      </c>
      <c r="J1654" s="50">
        <v>3</v>
      </c>
      <c r="K1654" s="28">
        <v>5</v>
      </c>
      <c r="L1654" s="16">
        <f t="shared" si="54"/>
        <v>28</v>
      </c>
    </row>
    <row r="1655" spans="1:12" x14ac:dyDescent="0.25">
      <c r="A1655">
        <v>2492</v>
      </c>
      <c r="B1655" t="str">
        <f t="shared" si="55"/>
        <v>Texas,Angelina County</v>
      </c>
      <c r="C1655" s="16" t="s">
        <v>59</v>
      </c>
      <c r="D1655" s="12" t="s">
        <v>1625</v>
      </c>
      <c r="E1655" s="17" t="s">
        <v>3711</v>
      </c>
      <c r="F1655" s="48">
        <v>9</v>
      </c>
      <c r="G1655" s="27">
        <v>2</v>
      </c>
      <c r="H1655" s="17">
        <v>1</v>
      </c>
      <c r="I1655" s="17">
        <v>1</v>
      </c>
      <c r="J1655" s="17">
        <v>1</v>
      </c>
      <c r="K1655" s="28">
        <v>5</v>
      </c>
      <c r="L1655" s="16">
        <f t="shared" si="54"/>
        <v>19</v>
      </c>
    </row>
    <row r="1656" spans="1:12" x14ac:dyDescent="0.25">
      <c r="A1656">
        <v>2496</v>
      </c>
      <c r="B1656" t="str">
        <f t="shared" si="55"/>
        <v>Texas,Atascosa County</v>
      </c>
      <c r="C1656" s="16" t="s">
        <v>59</v>
      </c>
      <c r="D1656" s="12" t="s">
        <v>1628</v>
      </c>
      <c r="E1656" s="17" t="s">
        <v>2283</v>
      </c>
      <c r="F1656" s="44">
        <v>10</v>
      </c>
      <c r="G1656" s="19">
        <v>4</v>
      </c>
      <c r="H1656" s="52">
        <v>10</v>
      </c>
      <c r="I1656" s="17">
        <v>1</v>
      </c>
      <c r="J1656" s="17">
        <v>1</v>
      </c>
      <c r="K1656" s="28">
        <v>5</v>
      </c>
      <c r="L1656" s="16">
        <f t="shared" si="54"/>
        <v>31</v>
      </c>
    </row>
    <row r="1657" spans="1:12" x14ac:dyDescent="0.25">
      <c r="A1657">
        <v>2497</v>
      </c>
      <c r="B1657" t="str">
        <f t="shared" si="55"/>
        <v>Texas,Austin County</v>
      </c>
      <c r="C1657" s="16" t="s">
        <v>59</v>
      </c>
      <c r="D1657" s="12" t="s">
        <v>1629</v>
      </c>
      <c r="E1657" s="17" t="s">
        <v>2311</v>
      </c>
      <c r="F1657" s="48">
        <v>9</v>
      </c>
      <c r="G1657" s="19">
        <v>4</v>
      </c>
      <c r="H1657" s="52">
        <v>10</v>
      </c>
      <c r="I1657" s="17">
        <v>1</v>
      </c>
      <c r="J1657" s="17">
        <v>1</v>
      </c>
      <c r="K1657" s="28">
        <v>5</v>
      </c>
      <c r="L1657" s="16">
        <f t="shared" si="54"/>
        <v>30</v>
      </c>
    </row>
    <row r="1658" spans="1:12" x14ac:dyDescent="0.25">
      <c r="A1658">
        <v>2500</v>
      </c>
      <c r="B1658" t="str">
        <f t="shared" si="55"/>
        <v>Texas,Bastrop County</v>
      </c>
      <c r="C1658" s="16" t="s">
        <v>59</v>
      </c>
      <c r="D1658" s="12" t="s">
        <v>1632</v>
      </c>
      <c r="E1658" s="17" t="s">
        <v>2312</v>
      </c>
      <c r="F1658" s="48">
        <v>9</v>
      </c>
      <c r="G1658" s="19">
        <v>4</v>
      </c>
      <c r="H1658" s="52">
        <v>10</v>
      </c>
      <c r="I1658" s="17">
        <v>1</v>
      </c>
      <c r="J1658" s="17">
        <v>1</v>
      </c>
      <c r="K1658" s="28">
        <v>5</v>
      </c>
      <c r="L1658" s="16">
        <f t="shared" si="54"/>
        <v>30</v>
      </c>
    </row>
    <row r="1659" spans="1:12" x14ac:dyDescent="0.25">
      <c r="A1659">
        <v>2501</v>
      </c>
      <c r="B1659" t="str">
        <f t="shared" si="55"/>
        <v>Texas,Baylor County</v>
      </c>
      <c r="C1659" s="16" t="s">
        <v>59</v>
      </c>
      <c r="D1659" s="12" t="s">
        <v>1633</v>
      </c>
      <c r="E1659" s="17" t="s">
        <v>3603</v>
      </c>
      <c r="F1659" s="48">
        <v>9</v>
      </c>
      <c r="G1659" s="19">
        <v>4</v>
      </c>
      <c r="H1659" s="17">
        <v>1</v>
      </c>
      <c r="I1659" s="17">
        <v>1</v>
      </c>
      <c r="J1659" s="17">
        <v>1</v>
      </c>
      <c r="K1659" s="28">
        <v>5</v>
      </c>
      <c r="L1659" s="16">
        <f t="shared" si="54"/>
        <v>21</v>
      </c>
    </row>
    <row r="1660" spans="1:12" x14ac:dyDescent="0.25">
      <c r="A1660">
        <v>2503</v>
      </c>
      <c r="B1660" t="str">
        <f t="shared" si="55"/>
        <v>Texas,Bell County</v>
      </c>
      <c r="C1660" s="16" t="s">
        <v>59</v>
      </c>
      <c r="D1660" s="12" t="s">
        <v>798</v>
      </c>
      <c r="E1660" s="17" t="s">
        <v>2394</v>
      </c>
      <c r="F1660" s="48">
        <v>9</v>
      </c>
      <c r="G1660" s="19">
        <v>4</v>
      </c>
      <c r="H1660" s="20">
        <v>8</v>
      </c>
      <c r="I1660" s="17">
        <v>1</v>
      </c>
      <c r="J1660" s="30">
        <v>2</v>
      </c>
      <c r="K1660" s="28">
        <v>5</v>
      </c>
      <c r="L1660" s="16">
        <f t="shared" si="54"/>
        <v>29</v>
      </c>
    </row>
    <row r="1661" spans="1:12" x14ac:dyDescent="0.25">
      <c r="A1661">
        <v>2504</v>
      </c>
      <c r="B1661" t="str">
        <f t="shared" si="55"/>
        <v>Texas,Bexar County</v>
      </c>
      <c r="C1661" s="16" t="s">
        <v>59</v>
      </c>
      <c r="D1661" s="12" t="s">
        <v>1635</v>
      </c>
      <c r="E1661" s="17" t="s">
        <v>2284</v>
      </c>
      <c r="F1661" s="48">
        <v>9</v>
      </c>
      <c r="G1661" s="19">
        <v>4</v>
      </c>
      <c r="H1661" s="52">
        <v>10</v>
      </c>
      <c r="I1661" s="17">
        <v>1</v>
      </c>
      <c r="J1661" s="30">
        <v>2</v>
      </c>
      <c r="K1661" s="28">
        <v>5</v>
      </c>
      <c r="L1661" s="16">
        <f t="shared" si="54"/>
        <v>31</v>
      </c>
    </row>
    <row r="1662" spans="1:12" x14ac:dyDescent="0.25">
      <c r="A1662">
        <v>2505</v>
      </c>
      <c r="B1662" t="str">
        <f t="shared" si="55"/>
        <v>Texas,Blanco County</v>
      </c>
      <c r="C1662" s="16" t="s">
        <v>59</v>
      </c>
      <c r="D1662" s="12" t="s">
        <v>1636</v>
      </c>
      <c r="E1662" s="17" t="s">
        <v>3456</v>
      </c>
      <c r="F1662" s="48">
        <v>9</v>
      </c>
      <c r="G1662" s="19">
        <v>4</v>
      </c>
      <c r="H1662" s="17">
        <v>1</v>
      </c>
      <c r="I1662" s="17">
        <v>1</v>
      </c>
      <c r="J1662" s="30">
        <v>2</v>
      </c>
      <c r="K1662" s="28">
        <v>5</v>
      </c>
      <c r="L1662" s="16">
        <f t="shared" si="54"/>
        <v>22</v>
      </c>
    </row>
    <row r="1663" spans="1:12" x14ac:dyDescent="0.25">
      <c r="A1663">
        <v>2506</v>
      </c>
      <c r="B1663" t="str">
        <f t="shared" si="55"/>
        <v>Texas,Borden County</v>
      </c>
      <c r="C1663" s="16" t="s">
        <v>59</v>
      </c>
      <c r="D1663" s="12" t="s">
        <v>1637</v>
      </c>
      <c r="E1663" s="17" t="s">
        <v>2313</v>
      </c>
      <c r="F1663" s="48">
        <v>9</v>
      </c>
      <c r="G1663" s="19">
        <v>4</v>
      </c>
      <c r="H1663" s="20">
        <v>8</v>
      </c>
      <c r="I1663" s="17">
        <v>1</v>
      </c>
      <c r="J1663" s="50">
        <v>3</v>
      </c>
      <c r="K1663" s="28">
        <v>5</v>
      </c>
      <c r="L1663" s="16">
        <f t="shared" si="54"/>
        <v>30</v>
      </c>
    </row>
    <row r="1664" spans="1:12" x14ac:dyDescent="0.25">
      <c r="A1664">
        <v>2507</v>
      </c>
      <c r="B1664" t="str">
        <f t="shared" si="55"/>
        <v>Texas,Bosque County</v>
      </c>
      <c r="C1664" s="16" t="s">
        <v>59</v>
      </c>
      <c r="D1664" s="12" t="s">
        <v>1638</v>
      </c>
      <c r="E1664" s="17" t="s">
        <v>2314</v>
      </c>
      <c r="F1664" s="48">
        <v>9</v>
      </c>
      <c r="G1664" s="19">
        <v>4</v>
      </c>
      <c r="H1664" s="52">
        <v>10</v>
      </c>
      <c r="I1664" s="17">
        <v>1</v>
      </c>
      <c r="J1664" s="17">
        <v>1</v>
      </c>
      <c r="K1664" s="28">
        <v>5</v>
      </c>
      <c r="L1664" s="16">
        <f t="shared" si="54"/>
        <v>30</v>
      </c>
    </row>
    <row r="1665" spans="1:12" x14ac:dyDescent="0.25">
      <c r="A1665">
        <v>2508</v>
      </c>
      <c r="B1665" t="str">
        <f t="shared" si="55"/>
        <v>Texas,Bowie County</v>
      </c>
      <c r="C1665" s="16" t="s">
        <v>59</v>
      </c>
      <c r="D1665" s="12" t="s">
        <v>1639</v>
      </c>
      <c r="E1665" s="17" t="s">
        <v>2477</v>
      </c>
      <c r="F1665" s="18">
        <v>7</v>
      </c>
      <c r="G1665" s="19">
        <v>4</v>
      </c>
      <c r="H1665" s="38">
        <v>9</v>
      </c>
      <c r="I1665" s="17">
        <v>1</v>
      </c>
      <c r="J1665" s="17">
        <v>1</v>
      </c>
      <c r="K1665" s="28">
        <v>5</v>
      </c>
      <c r="L1665" s="16">
        <f t="shared" si="54"/>
        <v>27</v>
      </c>
    </row>
    <row r="1666" spans="1:12" x14ac:dyDescent="0.25">
      <c r="A1666">
        <v>2510</v>
      </c>
      <c r="B1666" t="str">
        <f t="shared" si="55"/>
        <v>Texas,Brazos County</v>
      </c>
      <c r="C1666" s="16" t="s">
        <v>59</v>
      </c>
      <c r="D1666" s="12" t="s">
        <v>1641</v>
      </c>
      <c r="E1666" s="17" t="s">
        <v>2315</v>
      </c>
      <c r="F1666" s="48">
        <v>9</v>
      </c>
      <c r="G1666" s="19">
        <v>4</v>
      </c>
      <c r="H1666" s="52">
        <v>10</v>
      </c>
      <c r="I1666" s="17">
        <v>1</v>
      </c>
      <c r="J1666" s="17">
        <v>1</v>
      </c>
      <c r="K1666" s="28">
        <v>5</v>
      </c>
      <c r="L1666" s="16">
        <f t="shared" ref="L1666:L1729" si="56">SUM(F1666:K1666)</f>
        <v>30</v>
      </c>
    </row>
    <row r="1667" spans="1:12" x14ac:dyDescent="0.25">
      <c r="A1667">
        <v>2511</v>
      </c>
      <c r="B1667" t="str">
        <f t="shared" ref="B1667:B1730" si="57">C1667&amp;","&amp;D1667</f>
        <v>Texas,Brewster County</v>
      </c>
      <c r="C1667" s="16" t="s">
        <v>59</v>
      </c>
      <c r="D1667" s="12" t="s">
        <v>1642</v>
      </c>
      <c r="E1667" s="17" t="s">
        <v>2274</v>
      </c>
      <c r="F1667" s="48">
        <v>9</v>
      </c>
      <c r="G1667" s="27">
        <v>2</v>
      </c>
      <c r="H1667" s="20">
        <v>8</v>
      </c>
      <c r="I1667" s="17">
        <v>1</v>
      </c>
      <c r="J1667" s="47">
        <v>6</v>
      </c>
      <c r="K1667" s="28">
        <v>5</v>
      </c>
      <c r="L1667" s="16">
        <f t="shared" si="56"/>
        <v>31</v>
      </c>
    </row>
    <row r="1668" spans="1:12" x14ac:dyDescent="0.25">
      <c r="A1668">
        <v>2514</v>
      </c>
      <c r="B1668" t="str">
        <f t="shared" si="57"/>
        <v>Texas,Brown County</v>
      </c>
      <c r="C1668" s="16" t="s">
        <v>59</v>
      </c>
      <c r="D1668" s="12" t="s">
        <v>590</v>
      </c>
      <c r="E1668" s="17" t="s">
        <v>3604</v>
      </c>
      <c r="F1668" s="48">
        <v>9</v>
      </c>
      <c r="G1668" s="19">
        <v>4</v>
      </c>
      <c r="H1668" s="17">
        <v>1</v>
      </c>
      <c r="I1668" s="17">
        <v>1</v>
      </c>
      <c r="J1668" s="17">
        <v>1</v>
      </c>
      <c r="K1668" s="28">
        <v>5</v>
      </c>
      <c r="L1668" s="16">
        <f t="shared" si="56"/>
        <v>21</v>
      </c>
    </row>
    <row r="1669" spans="1:12" x14ac:dyDescent="0.25">
      <c r="A1669">
        <v>2515</v>
      </c>
      <c r="B1669" t="str">
        <f t="shared" si="57"/>
        <v>Texas,Burleson County</v>
      </c>
      <c r="C1669" s="16" t="s">
        <v>59</v>
      </c>
      <c r="D1669" s="12" t="s">
        <v>1644</v>
      </c>
      <c r="E1669" s="17" t="s">
        <v>2395</v>
      </c>
      <c r="F1669" s="48">
        <v>9</v>
      </c>
      <c r="G1669" s="19">
        <v>4</v>
      </c>
      <c r="H1669" s="38">
        <v>9</v>
      </c>
      <c r="I1669" s="17">
        <v>1</v>
      </c>
      <c r="J1669" s="17">
        <v>1</v>
      </c>
      <c r="K1669" s="28">
        <v>5</v>
      </c>
      <c r="L1669" s="16">
        <f t="shared" si="56"/>
        <v>29</v>
      </c>
    </row>
    <row r="1670" spans="1:12" x14ac:dyDescent="0.25">
      <c r="A1670">
        <v>2516</v>
      </c>
      <c r="B1670" t="str">
        <f t="shared" si="57"/>
        <v>Texas,Burnet County</v>
      </c>
      <c r="C1670" s="16" t="s">
        <v>59</v>
      </c>
      <c r="D1670" s="12" t="s">
        <v>1645</v>
      </c>
      <c r="E1670" s="17" t="s">
        <v>3712</v>
      </c>
      <c r="F1670" s="48">
        <v>9</v>
      </c>
      <c r="G1670" s="27">
        <v>2</v>
      </c>
      <c r="H1670" s="17">
        <v>1</v>
      </c>
      <c r="I1670" s="17">
        <v>1</v>
      </c>
      <c r="J1670" s="17">
        <v>1</v>
      </c>
      <c r="K1670" s="28">
        <v>5</v>
      </c>
      <c r="L1670" s="16">
        <f t="shared" si="56"/>
        <v>19</v>
      </c>
    </row>
    <row r="1671" spans="1:12" x14ac:dyDescent="0.25">
      <c r="A1671">
        <v>2517</v>
      </c>
      <c r="B1671" t="str">
        <f t="shared" si="57"/>
        <v>Texas,Caldwell County</v>
      </c>
      <c r="C1671" s="16" t="s">
        <v>59</v>
      </c>
      <c r="D1671" s="12" t="s">
        <v>805</v>
      </c>
      <c r="E1671" s="17" t="s">
        <v>2316</v>
      </c>
      <c r="F1671" s="48">
        <v>9</v>
      </c>
      <c r="G1671" s="19">
        <v>4</v>
      </c>
      <c r="H1671" s="38">
        <v>9</v>
      </c>
      <c r="I1671" s="17">
        <v>1</v>
      </c>
      <c r="J1671" s="30">
        <v>2</v>
      </c>
      <c r="K1671" s="28">
        <v>5</v>
      </c>
      <c r="L1671" s="16">
        <f t="shared" si="56"/>
        <v>30</v>
      </c>
    </row>
    <row r="1672" spans="1:12" x14ac:dyDescent="0.25">
      <c r="A1672">
        <v>2519</v>
      </c>
      <c r="B1672" t="str">
        <f t="shared" si="57"/>
        <v>Texas,Callahan County</v>
      </c>
      <c r="C1672" s="16" t="s">
        <v>59</v>
      </c>
      <c r="D1672" s="12" t="s">
        <v>1646</v>
      </c>
      <c r="E1672" s="17" t="s">
        <v>2285</v>
      </c>
      <c r="F1672" s="48">
        <v>9</v>
      </c>
      <c r="G1672" s="19">
        <v>4</v>
      </c>
      <c r="H1672" s="52">
        <v>10</v>
      </c>
      <c r="I1672" s="17">
        <v>1</v>
      </c>
      <c r="J1672" s="30">
        <v>2</v>
      </c>
      <c r="K1672" s="28">
        <v>5</v>
      </c>
      <c r="L1672" s="16">
        <f t="shared" si="56"/>
        <v>31</v>
      </c>
    </row>
    <row r="1673" spans="1:12" x14ac:dyDescent="0.25">
      <c r="A1673">
        <v>2521</v>
      </c>
      <c r="B1673" t="str">
        <f t="shared" si="57"/>
        <v>Texas,Camp County</v>
      </c>
      <c r="C1673" s="16" t="s">
        <v>59</v>
      </c>
      <c r="D1673" s="12" t="s">
        <v>1647</v>
      </c>
      <c r="E1673" s="17" t="s">
        <v>3779</v>
      </c>
      <c r="F1673" s="18">
        <v>7</v>
      </c>
      <c r="G1673" s="27">
        <v>2</v>
      </c>
      <c r="H1673" s="17">
        <v>1</v>
      </c>
      <c r="I1673" s="17">
        <v>1</v>
      </c>
      <c r="J1673" s="17">
        <v>1</v>
      </c>
      <c r="K1673" s="28">
        <v>5</v>
      </c>
      <c r="L1673" s="16">
        <f t="shared" si="56"/>
        <v>17</v>
      </c>
    </row>
    <row r="1674" spans="1:12" x14ac:dyDescent="0.25">
      <c r="A1674">
        <v>2523</v>
      </c>
      <c r="B1674" t="str">
        <f t="shared" si="57"/>
        <v>Texas,Cass County</v>
      </c>
      <c r="C1674" s="16" t="s">
        <v>59</v>
      </c>
      <c r="D1674" s="12" t="s">
        <v>592</v>
      </c>
      <c r="E1674" s="17" t="s">
        <v>2478</v>
      </c>
      <c r="F1674" s="18">
        <v>7</v>
      </c>
      <c r="G1674" s="19">
        <v>4</v>
      </c>
      <c r="H1674" s="38">
        <v>9</v>
      </c>
      <c r="I1674" s="17">
        <v>1</v>
      </c>
      <c r="J1674" s="17">
        <v>1</v>
      </c>
      <c r="K1674" s="28">
        <v>5</v>
      </c>
      <c r="L1674" s="16">
        <f t="shared" si="56"/>
        <v>27</v>
      </c>
    </row>
    <row r="1675" spans="1:12" x14ac:dyDescent="0.25">
      <c r="A1675">
        <v>2526</v>
      </c>
      <c r="B1675" t="str">
        <f t="shared" si="57"/>
        <v>Texas,Cherokee County</v>
      </c>
      <c r="C1675" s="16" t="s">
        <v>59</v>
      </c>
      <c r="D1675" s="12" t="s">
        <v>114</v>
      </c>
      <c r="E1675" s="17" t="s">
        <v>2479</v>
      </c>
      <c r="F1675" s="18">
        <v>7</v>
      </c>
      <c r="G1675" s="27">
        <v>2</v>
      </c>
      <c r="H1675" s="52">
        <v>10</v>
      </c>
      <c r="I1675" s="17">
        <v>1</v>
      </c>
      <c r="J1675" s="17">
        <v>1</v>
      </c>
      <c r="K1675" s="28">
        <v>5</v>
      </c>
      <c r="L1675" s="16">
        <f t="shared" si="56"/>
        <v>26</v>
      </c>
    </row>
    <row r="1676" spans="1:12" x14ac:dyDescent="0.25">
      <c r="A1676">
        <v>2527</v>
      </c>
      <c r="B1676" t="str">
        <f t="shared" si="57"/>
        <v>Texas,Childress County</v>
      </c>
      <c r="C1676" s="16" t="s">
        <v>59</v>
      </c>
      <c r="D1676" s="12" t="s">
        <v>1650</v>
      </c>
      <c r="E1676" s="17" t="s">
        <v>3457</v>
      </c>
      <c r="F1676" s="48">
        <v>9</v>
      </c>
      <c r="G1676" s="19">
        <v>4</v>
      </c>
      <c r="H1676" s="17">
        <v>1</v>
      </c>
      <c r="I1676" s="17">
        <v>1</v>
      </c>
      <c r="J1676" s="30">
        <v>2</v>
      </c>
      <c r="K1676" s="28">
        <v>5</v>
      </c>
      <c r="L1676" s="16">
        <f t="shared" si="56"/>
        <v>22</v>
      </c>
    </row>
    <row r="1677" spans="1:12" x14ac:dyDescent="0.25">
      <c r="A1677">
        <v>2530</v>
      </c>
      <c r="B1677" t="str">
        <f t="shared" si="57"/>
        <v>Texas,Coke County</v>
      </c>
      <c r="C1677" s="16" t="s">
        <v>59</v>
      </c>
      <c r="D1677" s="12" t="s">
        <v>1652</v>
      </c>
      <c r="E1677" s="17" t="s">
        <v>3605</v>
      </c>
      <c r="F1677" s="48">
        <v>9</v>
      </c>
      <c r="G1677" s="27">
        <v>2</v>
      </c>
      <c r="H1677" s="17">
        <v>1</v>
      </c>
      <c r="I1677" s="17">
        <v>1</v>
      </c>
      <c r="J1677" s="30">
        <v>2</v>
      </c>
      <c r="K1677" s="28">
        <v>5</v>
      </c>
      <c r="L1677" s="16">
        <f t="shared" si="56"/>
        <v>20</v>
      </c>
    </row>
    <row r="1678" spans="1:12" x14ac:dyDescent="0.25">
      <c r="A1678">
        <v>2531</v>
      </c>
      <c r="B1678" t="str">
        <f t="shared" si="57"/>
        <v>Texas,Coleman County</v>
      </c>
      <c r="C1678" s="16" t="s">
        <v>59</v>
      </c>
      <c r="D1678" s="12" t="s">
        <v>1653</v>
      </c>
      <c r="E1678" s="17" t="s">
        <v>2286</v>
      </c>
      <c r="F1678" s="48">
        <v>9</v>
      </c>
      <c r="G1678" s="19">
        <v>4</v>
      </c>
      <c r="H1678" s="52">
        <v>10</v>
      </c>
      <c r="I1678" s="17">
        <v>1</v>
      </c>
      <c r="J1678" s="30">
        <v>2</v>
      </c>
      <c r="K1678" s="28">
        <v>5</v>
      </c>
      <c r="L1678" s="16">
        <f t="shared" si="56"/>
        <v>31</v>
      </c>
    </row>
    <row r="1679" spans="1:12" x14ac:dyDescent="0.25">
      <c r="A1679">
        <v>2532</v>
      </c>
      <c r="B1679" t="str">
        <f t="shared" si="57"/>
        <v>Texas,Collin County</v>
      </c>
      <c r="C1679" s="16" t="s">
        <v>59</v>
      </c>
      <c r="D1679" s="12" t="s">
        <v>1654</v>
      </c>
      <c r="E1679" s="17" t="s">
        <v>2396</v>
      </c>
      <c r="F1679" s="48">
        <v>9</v>
      </c>
      <c r="G1679" s="19">
        <v>4</v>
      </c>
      <c r="H1679" s="38">
        <v>9</v>
      </c>
      <c r="I1679" s="17">
        <v>1</v>
      </c>
      <c r="J1679" s="17">
        <v>1</v>
      </c>
      <c r="K1679" s="28">
        <v>5</v>
      </c>
      <c r="L1679" s="16">
        <f t="shared" si="56"/>
        <v>29</v>
      </c>
    </row>
    <row r="1680" spans="1:12" x14ac:dyDescent="0.25">
      <c r="A1680">
        <v>2533</v>
      </c>
      <c r="B1680" t="str">
        <f t="shared" si="57"/>
        <v>Texas,Collingsworth County</v>
      </c>
      <c r="C1680" s="16" t="s">
        <v>59</v>
      </c>
      <c r="D1680" s="12" t="s">
        <v>1655</v>
      </c>
      <c r="E1680" s="17" t="s">
        <v>2317</v>
      </c>
      <c r="F1680" s="48">
        <v>9</v>
      </c>
      <c r="G1680" s="19">
        <v>4</v>
      </c>
      <c r="H1680" s="20">
        <v>8</v>
      </c>
      <c r="I1680" s="17">
        <v>1</v>
      </c>
      <c r="J1680" s="50">
        <v>3</v>
      </c>
      <c r="K1680" s="28">
        <v>5</v>
      </c>
      <c r="L1680" s="16">
        <f t="shared" si="56"/>
        <v>30</v>
      </c>
    </row>
    <row r="1681" spans="1:12" x14ac:dyDescent="0.25">
      <c r="A1681">
        <v>2535</v>
      </c>
      <c r="B1681" t="str">
        <f t="shared" si="57"/>
        <v>Texas,Comal County</v>
      </c>
      <c r="C1681" s="16" t="s">
        <v>59</v>
      </c>
      <c r="D1681" s="12" t="s">
        <v>1657</v>
      </c>
      <c r="E1681" s="17" t="s">
        <v>2397</v>
      </c>
      <c r="F1681" s="18">
        <v>7</v>
      </c>
      <c r="G1681" s="27">
        <v>2</v>
      </c>
      <c r="H1681" s="52">
        <v>10</v>
      </c>
      <c r="I1681" s="17">
        <v>1</v>
      </c>
      <c r="J1681" s="30">
        <v>2</v>
      </c>
      <c r="K1681" s="28">
        <v>5</v>
      </c>
      <c r="L1681" s="16">
        <f t="shared" si="56"/>
        <v>27</v>
      </c>
    </row>
    <row r="1682" spans="1:12" x14ac:dyDescent="0.25">
      <c r="A1682">
        <v>2536</v>
      </c>
      <c r="B1682" t="str">
        <f t="shared" si="57"/>
        <v>Texas,Comanche County</v>
      </c>
      <c r="C1682" s="16" t="s">
        <v>59</v>
      </c>
      <c r="D1682" s="12" t="s">
        <v>737</v>
      </c>
      <c r="E1682" s="17" t="s">
        <v>2318</v>
      </c>
      <c r="F1682" s="48">
        <v>9</v>
      </c>
      <c r="G1682" s="19">
        <v>4</v>
      </c>
      <c r="H1682" s="52">
        <v>10</v>
      </c>
      <c r="I1682" s="17">
        <v>1</v>
      </c>
      <c r="J1682" s="17">
        <v>1</v>
      </c>
      <c r="K1682" s="28">
        <v>5</v>
      </c>
      <c r="L1682" s="16">
        <f t="shared" si="56"/>
        <v>30</v>
      </c>
    </row>
    <row r="1683" spans="1:12" x14ac:dyDescent="0.25">
      <c r="A1683">
        <v>2537</v>
      </c>
      <c r="B1683" t="str">
        <f t="shared" si="57"/>
        <v>Texas,Concho County</v>
      </c>
      <c r="C1683" s="16" t="s">
        <v>59</v>
      </c>
      <c r="D1683" s="12" t="s">
        <v>1658</v>
      </c>
      <c r="E1683" s="17" t="s">
        <v>2319</v>
      </c>
      <c r="F1683" s="48">
        <v>9</v>
      </c>
      <c r="G1683" s="27">
        <v>2</v>
      </c>
      <c r="H1683" s="52">
        <v>10</v>
      </c>
      <c r="I1683" s="17">
        <v>1</v>
      </c>
      <c r="J1683" s="30">
        <v>2</v>
      </c>
      <c r="K1683" s="28">
        <v>5</v>
      </c>
      <c r="L1683" s="16">
        <f t="shared" si="56"/>
        <v>29</v>
      </c>
    </row>
    <row r="1684" spans="1:12" x14ac:dyDescent="0.25">
      <c r="A1684">
        <v>2538</v>
      </c>
      <c r="B1684" t="str">
        <f t="shared" si="57"/>
        <v>Texas,Cooke County</v>
      </c>
      <c r="C1684" s="16" t="s">
        <v>59</v>
      </c>
      <c r="D1684" s="12" t="s">
        <v>1659</v>
      </c>
      <c r="E1684" s="17" t="s">
        <v>2480</v>
      </c>
      <c r="F1684" s="18">
        <v>7</v>
      </c>
      <c r="G1684" s="27">
        <v>2</v>
      </c>
      <c r="H1684" s="52">
        <v>10</v>
      </c>
      <c r="I1684" s="17">
        <v>1</v>
      </c>
      <c r="J1684" s="17">
        <v>1</v>
      </c>
      <c r="K1684" s="28">
        <v>5</v>
      </c>
      <c r="L1684" s="16">
        <f t="shared" si="56"/>
        <v>26</v>
      </c>
    </row>
    <row r="1685" spans="1:12" x14ac:dyDescent="0.25">
      <c r="A1685">
        <v>2539</v>
      </c>
      <c r="B1685" t="str">
        <f t="shared" si="57"/>
        <v>Texas,Coryell County</v>
      </c>
      <c r="C1685" s="16" t="s">
        <v>59</v>
      </c>
      <c r="D1685" s="12" t="s">
        <v>1660</v>
      </c>
      <c r="E1685" s="17" t="s">
        <v>2320</v>
      </c>
      <c r="F1685" s="48">
        <v>9</v>
      </c>
      <c r="G1685" s="19">
        <v>4</v>
      </c>
      <c r="H1685" s="52">
        <v>10</v>
      </c>
      <c r="I1685" s="17">
        <v>1</v>
      </c>
      <c r="J1685" s="17">
        <v>1</v>
      </c>
      <c r="K1685" s="28">
        <v>5</v>
      </c>
      <c r="L1685" s="16">
        <f t="shared" si="56"/>
        <v>30</v>
      </c>
    </row>
    <row r="1686" spans="1:12" x14ac:dyDescent="0.25">
      <c r="A1686">
        <v>2540</v>
      </c>
      <c r="B1686" t="str">
        <f t="shared" si="57"/>
        <v>Texas,Cottle County</v>
      </c>
      <c r="C1686" s="16" t="s">
        <v>59</v>
      </c>
      <c r="D1686" s="12" t="s">
        <v>1661</v>
      </c>
      <c r="E1686" s="17" t="s">
        <v>2398</v>
      </c>
      <c r="F1686" s="48">
        <v>9</v>
      </c>
      <c r="G1686" s="19">
        <v>4</v>
      </c>
      <c r="H1686" s="20">
        <v>8</v>
      </c>
      <c r="I1686" s="17">
        <v>1</v>
      </c>
      <c r="J1686" s="30">
        <v>2</v>
      </c>
      <c r="K1686" s="28">
        <v>5</v>
      </c>
      <c r="L1686" s="16">
        <f t="shared" si="56"/>
        <v>29</v>
      </c>
    </row>
    <row r="1687" spans="1:12" x14ac:dyDescent="0.25">
      <c r="A1687">
        <v>2541</v>
      </c>
      <c r="B1687" t="str">
        <f t="shared" si="57"/>
        <v>Texas,Crane County</v>
      </c>
      <c r="C1687" s="16" t="s">
        <v>59</v>
      </c>
      <c r="D1687" s="12" t="s">
        <v>1662</v>
      </c>
      <c r="E1687" s="17" t="s">
        <v>3458</v>
      </c>
      <c r="F1687" s="48">
        <v>9</v>
      </c>
      <c r="G1687" s="27">
        <v>2</v>
      </c>
      <c r="H1687" s="17">
        <v>1</v>
      </c>
      <c r="I1687" s="17">
        <v>1</v>
      </c>
      <c r="J1687" s="50">
        <v>3</v>
      </c>
      <c r="K1687" s="28">
        <v>5</v>
      </c>
      <c r="L1687" s="16">
        <f t="shared" si="56"/>
        <v>21</v>
      </c>
    </row>
    <row r="1688" spans="1:12" x14ac:dyDescent="0.25">
      <c r="A1688">
        <v>2542</v>
      </c>
      <c r="B1688" t="str">
        <f t="shared" si="57"/>
        <v>Texas,Crockett County</v>
      </c>
      <c r="C1688" s="16" t="s">
        <v>59</v>
      </c>
      <c r="D1688" s="12" t="s">
        <v>1602</v>
      </c>
      <c r="E1688" s="17" t="s">
        <v>3042</v>
      </c>
      <c r="F1688" s="48">
        <v>9</v>
      </c>
      <c r="G1688" s="19">
        <v>4</v>
      </c>
      <c r="H1688" s="17">
        <v>1</v>
      </c>
      <c r="I1688" s="17">
        <v>1</v>
      </c>
      <c r="J1688" s="57">
        <v>5</v>
      </c>
      <c r="K1688" s="28">
        <v>5</v>
      </c>
      <c r="L1688" s="16">
        <f t="shared" si="56"/>
        <v>25</v>
      </c>
    </row>
    <row r="1689" spans="1:12" x14ac:dyDescent="0.25">
      <c r="A1689">
        <v>2543</v>
      </c>
      <c r="B1689" t="str">
        <f t="shared" si="57"/>
        <v>Texas,Crosby County</v>
      </c>
      <c r="C1689" s="16" t="s">
        <v>59</v>
      </c>
      <c r="D1689" s="12" t="s">
        <v>1663</v>
      </c>
      <c r="E1689" s="17" t="s">
        <v>2584</v>
      </c>
      <c r="F1689" s="18">
        <v>7</v>
      </c>
      <c r="G1689" s="27">
        <v>2</v>
      </c>
      <c r="H1689" s="20">
        <v>8</v>
      </c>
      <c r="I1689" s="17">
        <v>1</v>
      </c>
      <c r="J1689" s="30">
        <v>2</v>
      </c>
      <c r="K1689" s="28">
        <v>5</v>
      </c>
      <c r="L1689" s="16">
        <f t="shared" si="56"/>
        <v>25</v>
      </c>
    </row>
    <row r="1690" spans="1:12" x14ac:dyDescent="0.25">
      <c r="A1690">
        <v>2544</v>
      </c>
      <c r="B1690" t="str">
        <f t="shared" si="57"/>
        <v>Texas,Culberson County</v>
      </c>
      <c r="C1690" s="16" t="s">
        <v>59</v>
      </c>
      <c r="D1690" s="12" t="s">
        <v>1664</v>
      </c>
      <c r="E1690" s="17" t="s">
        <v>2925</v>
      </c>
      <c r="F1690" s="18">
        <v>7</v>
      </c>
      <c r="G1690" s="27">
        <v>2</v>
      </c>
      <c r="H1690" s="17">
        <v>1</v>
      </c>
      <c r="I1690" s="17">
        <v>1</v>
      </c>
      <c r="J1690" s="45">
        <v>7</v>
      </c>
      <c r="K1690" s="28">
        <v>5</v>
      </c>
      <c r="L1690" s="16">
        <f t="shared" si="56"/>
        <v>23</v>
      </c>
    </row>
    <row r="1691" spans="1:12" x14ac:dyDescent="0.25">
      <c r="A1691">
        <v>2546</v>
      </c>
      <c r="B1691" t="str">
        <f t="shared" si="57"/>
        <v>Texas,Dallas County</v>
      </c>
      <c r="C1691" s="16" t="s">
        <v>59</v>
      </c>
      <c r="D1691" s="12" t="s">
        <v>128</v>
      </c>
      <c r="E1691" s="17" t="s">
        <v>2321</v>
      </c>
      <c r="F1691" s="48">
        <v>9</v>
      </c>
      <c r="G1691" s="19">
        <v>4</v>
      </c>
      <c r="H1691" s="52">
        <v>10</v>
      </c>
      <c r="I1691" s="17">
        <v>1</v>
      </c>
      <c r="J1691" s="17">
        <v>1</v>
      </c>
      <c r="K1691" s="28">
        <v>5</v>
      </c>
      <c r="L1691" s="16">
        <f t="shared" si="56"/>
        <v>30</v>
      </c>
    </row>
    <row r="1692" spans="1:12" x14ac:dyDescent="0.25">
      <c r="A1692">
        <v>2547</v>
      </c>
      <c r="B1692" t="str">
        <f t="shared" si="57"/>
        <v>Texas,Dawson County</v>
      </c>
      <c r="C1692" s="16" t="s">
        <v>59</v>
      </c>
      <c r="D1692" s="12" t="s">
        <v>472</v>
      </c>
      <c r="E1692" s="17" t="s">
        <v>2399</v>
      </c>
      <c r="F1692" s="48">
        <v>9</v>
      </c>
      <c r="G1692" s="27">
        <v>2</v>
      </c>
      <c r="H1692" s="20">
        <v>8</v>
      </c>
      <c r="I1692" s="17">
        <v>1</v>
      </c>
      <c r="J1692" s="50">
        <v>3</v>
      </c>
      <c r="K1692" s="28">
        <v>5</v>
      </c>
      <c r="L1692" s="16">
        <f t="shared" si="56"/>
        <v>28</v>
      </c>
    </row>
    <row r="1693" spans="1:12" x14ac:dyDescent="0.25">
      <c r="A1693">
        <v>2549</v>
      </c>
      <c r="B1693" t="str">
        <f t="shared" si="57"/>
        <v>Texas,Delta County</v>
      </c>
      <c r="C1693" s="16" t="s">
        <v>59</v>
      </c>
      <c r="D1693" s="12" t="s">
        <v>342</v>
      </c>
      <c r="E1693" s="17" t="s">
        <v>2585</v>
      </c>
      <c r="F1693" s="18">
        <v>7</v>
      </c>
      <c r="G1693" s="27">
        <v>2</v>
      </c>
      <c r="H1693" s="38">
        <v>9</v>
      </c>
      <c r="I1693" s="17">
        <v>1</v>
      </c>
      <c r="J1693" s="17">
        <v>1</v>
      </c>
      <c r="K1693" s="28">
        <v>5</v>
      </c>
      <c r="L1693" s="16">
        <f t="shared" si="56"/>
        <v>25</v>
      </c>
    </row>
    <row r="1694" spans="1:12" x14ac:dyDescent="0.25">
      <c r="A1694">
        <v>2550</v>
      </c>
      <c r="B1694" t="str">
        <f t="shared" si="57"/>
        <v>Texas,Denton County</v>
      </c>
      <c r="C1694" s="16" t="s">
        <v>59</v>
      </c>
      <c r="D1694" s="12" t="s">
        <v>1667</v>
      </c>
      <c r="E1694" s="17" t="s">
        <v>2322</v>
      </c>
      <c r="F1694" s="48">
        <v>9</v>
      </c>
      <c r="G1694" s="19">
        <v>4</v>
      </c>
      <c r="H1694" s="52">
        <v>10</v>
      </c>
      <c r="I1694" s="17">
        <v>1</v>
      </c>
      <c r="J1694" s="17">
        <v>1</v>
      </c>
      <c r="K1694" s="28">
        <v>5</v>
      </c>
      <c r="L1694" s="16">
        <f t="shared" si="56"/>
        <v>30</v>
      </c>
    </row>
    <row r="1695" spans="1:12" x14ac:dyDescent="0.25">
      <c r="A1695">
        <v>2551</v>
      </c>
      <c r="B1695" t="str">
        <f t="shared" si="57"/>
        <v>Texas,DeWitt County</v>
      </c>
      <c r="C1695" s="16" t="s">
        <v>59</v>
      </c>
      <c r="D1695" s="12" t="s">
        <v>1668</v>
      </c>
      <c r="E1695" s="17" t="s">
        <v>2287</v>
      </c>
      <c r="F1695" s="44">
        <v>10</v>
      </c>
      <c r="G1695" s="19">
        <v>4</v>
      </c>
      <c r="H1695" s="52">
        <v>10</v>
      </c>
      <c r="I1695" s="17">
        <v>1</v>
      </c>
      <c r="J1695" s="17">
        <v>1</v>
      </c>
      <c r="K1695" s="28">
        <v>5</v>
      </c>
      <c r="L1695" s="16">
        <f t="shared" si="56"/>
        <v>31</v>
      </c>
    </row>
    <row r="1696" spans="1:12" x14ac:dyDescent="0.25">
      <c r="A1696">
        <v>2552</v>
      </c>
      <c r="B1696" t="str">
        <f t="shared" si="57"/>
        <v>Texas,Dickens County</v>
      </c>
      <c r="C1696" s="16" t="s">
        <v>59</v>
      </c>
      <c r="D1696" s="12" t="s">
        <v>1669</v>
      </c>
      <c r="E1696" s="17" t="s">
        <v>3606</v>
      </c>
      <c r="F1696" s="48">
        <v>9</v>
      </c>
      <c r="G1696" s="27">
        <v>2</v>
      </c>
      <c r="H1696" s="17">
        <v>1</v>
      </c>
      <c r="I1696" s="17">
        <v>1</v>
      </c>
      <c r="J1696" s="30">
        <v>2</v>
      </c>
      <c r="K1696" s="28">
        <v>5</v>
      </c>
      <c r="L1696" s="16">
        <f t="shared" si="56"/>
        <v>20</v>
      </c>
    </row>
    <row r="1697" spans="1:12" x14ac:dyDescent="0.25">
      <c r="A1697">
        <v>2553</v>
      </c>
      <c r="B1697" t="str">
        <f t="shared" si="57"/>
        <v>Texas,Dimmit County</v>
      </c>
      <c r="C1697" s="16" t="s">
        <v>59</v>
      </c>
      <c r="D1697" s="12" t="s">
        <v>1670</v>
      </c>
      <c r="E1697" s="17" t="s">
        <v>2275</v>
      </c>
      <c r="F1697" s="44">
        <v>10</v>
      </c>
      <c r="G1697" s="37">
        <v>5</v>
      </c>
      <c r="H1697" s="52">
        <v>10</v>
      </c>
      <c r="I1697" s="17">
        <v>1</v>
      </c>
      <c r="J1697" s="17">
        <v>1</v>
      </c>
      <c r="K1697" s="28">
        <v>5</v>
      </c>
      <c r="L1697" s="16">
        <f t="shared" si="56"/>
        <v>32</v>
      </c>
    </row>
    <row r="1698" spans="1:12" x14ac:dyDescent="0.25">
      <c r="A1698">
        <v>2556</v>
      </c>
      <c r="B1698" t="str">
        <f t="shared" si="57"/>
        <v>Texas,Eastland County</v>
      </c>
      <c r="C1698" s="16" t="s">
        <v>59</v>
      </c>
      <c r="D1698" s="12" t="s">
        <v>1672</v>
      </c>
      <c r="E1698" s="17" t="s">
        <v>3459</v>
      </c>
      <c r="F1698" s="48">
        <v>9</v>
      </c>
      <c r="G1698" s="19">
        <v>4</v>
      </c>
      <c r="H1698" s="17">
        <v>1</v>
      </c>
      <c r="I1698" s="17">
        <v>1</v>
      </c>
      <c r="J1698" s="30">
        <v>2</v>
      </c>
      <c r="K1698" s="28">
        <v>5</v>
      </c>
      <c r="L1698" s="16">
        <f t="shared" si="56"/>
        <v>22</v>
      </c>
    </row>
    <row r="1699" spans="1:12" x14ac:dyDescent="0.25">
      <c r="A1699">
        <v>2557</v>
      </c>
      <c r="B1699" t="str">
        <f t="shared" si="57"/>
        <v>Texas,Ector County</v>
      </c>
      <c r="C1699" s="16" t="s">
        <v>59</v>
      </c>
      <c r="D1699" s="12" t="s">
        <v>1673</v>
      </c>
      <c r="E1699" s="17" t="s">
        <v>3460</v>
      </c>
      <c r="F1699" s="48">
        <v>9</v>
      </c>
      <c r="G1699" s="27">
        <v>2</v>
      </c>
      <c r="H1699" s="17">
        <v>1</v>
      </c>
      <c r="I1699" s="17">
        <v>1</v>
      </c>
      <c r="J1699" s="50">
        <v>3</v>
      </c>
      <c r="K1699" s="28">
        <v>5</v>
      </c>
      <c r="L1699" s="16">
        <f t="shared" si="56"/>
        <v>21</v>
      </c>
    </row>
    <row r="1700" spans="1:12" x14ac:dyDescent="0.25">
      <c r="A1700">
        <v>2558</v>
      </c>
      <c r="B1700" t="str">
        <f t="shared" si="57"/>
        <v>Texas,Edwards County</v>
      </c>
      <c r="C1700" s="16" t="s">
        <v>59</v>
      </c>
      <c r="D1700" s="12" t="s">
        <v>601</v>
      </c>
      <c r="E1700" s="17" t="s">
        <v>3043</v>
      </c>
      <c r="F1700" s="44">
        <v>10</v>
      </c>
      <c r="G1700" s="37">
        <v>5</v>
      </c>
      <c r="H1700" s="17">
        <v>1</v>
      </c>
      <c r="I1700" s="17">
        <v>1</v>
      </c>
      <c r="J1700" s="50">
        <v>3</v>
      </c>
      <c r="K1700" s="28">
        <v>5</v>
      </c>
      <c r="L1700" s="16">
        <f t="shared" si="56"/>
        <v>25</v>
      </c>
    </row>
    <row r="1701" spans="1:12" x14ac:dyDescent="0.25">
      <c r="A1701">
        <v>2559</v>
      </c>
      <c r="B1701" t="str">
        <f t="shared" si="57"/>
        <v>Texas,Ellis County</v>
      </c>
      <c r="C1701" s="16" t="s">
        <v>59</v>
      </c>
      <c r="D1701" s="12" t="s">
        <v>741</v>
      </c>
      <c r="E1701" s="17" t="s">
        <v>2586</v>
      </c>
      <c r="F1701" s="18">
        <v>7</v>
      </c>
      <c r="G1701" s="19">
        <v>4</v>
      </c>
      <c r="H1701" s="20">
        <v>8</v>
      </c>
      <c r="I1701" s="17">
        <v>1</v>
      </c>
      <c r="J1701" s="17">
        <v>1</v>
      </c>
      <c r="K1701" s="28">
        <v>5</v>
      </c>
      <c r="L1701" s="16">
        <f t="shared" si="56"/>
        <v>26</v>
      </c>
    </row>
    <row r="1702" spans="1:12" x14ac:dyDescent="0.25">
      <c r="A1702">
        <v>2560</v>
      </c>
      <c r="B1702" t="str">
        <f t="shared" si="57"/>
        <v>Texas,El Paso County</v>
      </c>
      <c r="C1702" s="16" t="s">
        <v>59</v>
      </c>
      <c r="D1702" s="12" t="s">
        <v>348</v>
      </c>
      <c r="E1702" s="17" t="s">
        <v>2400</v>
      </c>
      <c r="F1702" s="48">
        <v>9</v>
      </c>
      <c r="G1702" s="27">
        <v>2</v>
      </c>
      <c r="H1702" s="20">
        <v>8</v>
      </c>
      <c r="I1702" s="17">
        <v>1</v>
      </c>
      <c r="J1702" s="50">
        <v>3</v>
      </c>
      <c r="K1702" s="28">
        <v>5</v>
      </c>
      <c r="L1702" s="16">
        <f t="shared" si="56"/>
        <v>28</v>
      </c>
    </row>
    <row r="1703" spans="1:12" x14ac:dyDescent="0.25">
      <c r="A1703">
        <v>2561</v>
      </c>
      <c r="B1703" t="str">
        <f t="shared" si="57"/>
        <v>Texas,Erath County</v>
      </c>
      <c r="C1703" s="16" t="s">
        <v>59</v>
      </c>
      <c r="D1703" s="12" t="s">
        <v>1674</v>
      </c>
      <c r="E1703" s="17" t="s">
        <v>2323</v>
      </c>
      <c r="F1703" s="48">
        <v>9</v>
      </c>
      <c r="G1703" s="19">
        <v>4</v>
      </c>
      <c r="H1703" s="52">
        <v>10</v>
      </c>
      <c r="I1703" s="17">
        <v>1</v>
      </c>
      <c r="J1703" s="17">
        <v>1</v>
      </c>
      <c r="K1703" s="28">
        <v>5</v>
      </c>
      <c r="L1703" s="16">
        <f t="shared" si="56"/>
        <v>30</v>
      </c>
    </row>
    <row r="1704" spans="1:12" x14ac:dyDescent="0.25">
      <c r="A1704">
        <v>2562</v>
      </c>
      <c r="B1704" t="str">
        <f t="shared" si="57"/>
        <v>Texas,Falls County</v>
      </c>
      <c r="C1704" s="16" t="s">
        <v>59</v>
      </c>
      <c r="D1704" s="12" t="s">
        <v>1675</v>
      </c>
      <c r="E1704" s="17" t="s">
        <v>2481</v>
      </c>
      <c r="F1704" s="48">
        <v>9</v>
      </c>
      <c r="G1704" s="19">
        <v>4</v>
      </c>
      <c r="H1704" s="20">
        <v>8</v>
      </c>
      <c r="I1704" s="17">
        <v>1</v>
      </c>
      <c r="J1704" s="17">
        <v>1</v>
      </c>
      <c r="K1704" s="28">
        <v>5</v>
      </c>
      <c r="L1704" s="16">
        <f t="shared" si="56"/>
        <v>28</v>
      </c>
    </row>
    <row r="1705" spans="1:12" x14ac:dyDescent="0.25">
      <c r="A1705">
        <v>2564</v>
      </c>
      <c r="B1705" t="str">
        <f t="shared" si="57"/>
        <v>Texas,Fayette County</v>
      </c>
      <c r="C1705" s="16" t="s">
        <v>59</v>
      </c>
      <c r="D1705" s="12" t="s">
        <v>133</v>
      </c>
      <c r="E1705" s="17" t="s">
        <v>2324</v>
      </c>
      <c r="F1705" s="48">
        <v>9</v>
      </c>
      <c r="G1705" s="19">
        <v>4</v>
      </c>
      <c r="H1705" s="52">
        <v>10</v>
      </c>
      <c r="I1705" s="17">
        <v>1</v>
      </c>
      <c r="J1705" s="17">
        <v>1</v>
      </c>
      <c r="K1705" s="28">
        <v>5</v>
      </c>
      <c r="L1705" s="16">
        <f t="shared" si="56"/>
        <v>30</v>
      </c>
    </row>
    <row r="1706" spans="1:12" x14ac:dyDescent="0.25">
      <c r="A1706">
        <v>2565</v>
      </c>
      <c r="B1706" t="str">
        <f t="shared" si="57"/>
        <v>Texas,Fisher County</v>
      </c>
      <c r="C1706" s="16" t="s">
        <v>59</v>
      </c>
      <c r="D1706" s="12" t="s">
        <v>1676</v>
      </c>
      <c r="E1706" s="17" t="s">
        <v>2401</v>
      </c>
      <c r="F1706" s="48">
        <v>9</v>
      </c>
      <c r="G1706" s="19">
        <v>4</v>
      </c>
      <c r="H1706" s="20">
        <v>8</v>
      </c>
      <c r="I1706" s="17">
        <v>1</v>
      </c>
      <c r="J1706" s="30">
        <v>2</v>
      </c>
      <c r="K1706" s="28">
        <v>5</v>
      </c>
      <c r="L1706" s="16">
        <f t="shared" si="56"/>
        <v>29</v>
      </c>
    </row>
    <row r="1707" spans="1:12" x14ac:dyDescent="0.25">
      <c r="A1707">
        <v>2567</v>
      </c>
      <c r="B1707" t="str">
        <f t="shared" si="57"/>
        <v>Texas,Foard County</v>
      </c>
      <c r="C1707" s="16" t="s">
        <v>59</v>
      </c>
      <c r="D1707" s="12" t="s">
        <v>1677</v>
      </c>
      <c r="E1707" s="17" t="s">
        <v>3461</v>
      </c>
      <c r="F1707" s="48">
        <v>9</v>
      </c>
      <c r="G1707" s="19">
        <v>4</v>
      </c>
      <c r="H1707" s="17">
        <v>1</v>
      </c>
      <c r="I1707" s="17">
        <v>1</v>
      </c>
      <c r="J1707" s="30">
        <v>2</v>
      </c>
      <c r="K1707" s="28">
        <v>5</v>
      </c>
      <c r="L1707" s="16">
        <f t="shared" si="56"/>
        <v>22</v>
      </c>
    </row>
    <row r="1708" spans="1:12" x14ac:dyDescent="0.25">
      <c r="A1708">
        <v>2569</v>
      </c>
      <c r="B1708" t="str">
        <f t="shared" si="57"/>
        <v>Texas,Franklin County</v>
      </c>
      <c r="C1708" s="16" t="s">
        <v>59</v>
      </c>
      <c r="D1708" s="12" t="s">
        <v>134</v>
      </c>
      <c r="E1708" s="17" t="s">
        <v>2482</v>
      </c>
      <c r="F1708" s="18">
        <v>7</v>
      </c>
      <c r="G1708" s="27">
        <v>2</v>
      </c>
      <c r="H1708" s="52">
        <v>10</v>
      </c>
      <c r="I1708" s="17">
        <v>1</v>
      </c>
      <c r="J1708" s="17">
        <v>1</v>
      </c>
      <c r="K1708" s="28">
        <v>5</v>
      </c>
      <c r="L1708" s="16">
        <f t="shared" si="56"/>
        <v>26</v>
      </c>
    </row>
    <row r="1709" spans="1:12" x14ac:dyDescent="0.25">
      <c r="A1709">
        <v>2570</v>
      </c>
      <c r="B1709" t="str">
        <f t="shared" si="57"/>
        <v>Texas,Freestone County</v>
      </c>
      <c r="C1709" s="16" t="s">
        <v>59</v>
      </c>
      <c r="D1709" s="12" t="s">
        <v>1679</v>
      </c>
      <c r="E1709" s="17" t="s">
        <v>2325</v>
      </c>
      <c r="F1709" s="48">
        <v>9</v>
      </c>
      <c r="G1709" s="19">
        <v>4</v>
      </c>
      <c r="H1709" s="52">
        <v>10</v>
      </c>
      <c r="I1709" s="17">
        <v>1</v>
      </c>
      <c r="J1709" s="17">
        <v>1</v>
      </c>
      <c r="K1709" s="28">
        <v>5</v>
      </c>
      <c r="L1709" s="16">
        <f t="shared" si="56"/>
        <v>30</v>
      </c>
    </row>
    <row r="1710" spans="1:12" x14ac:dyDescent="0.25">
      <c r="A1710">
        <v>2571</v>
      </c>
      <c r="B1710" t="str">
        <f t="shared" si="57"/>
        <v>Texas,Frio County</v>
      </c>
      <c r="C1710" s="16" t="s">
        <v>59</v>
      </c>
      <c r="D1710" s="12" t="s">
        <v>1680</v>
      </c>
      <c r="E1710" s="17" t="s">
        <v>2483</v>
      </c>
      <c r="F1710" s="44">
        <v>10</v>
      </c>
      <c r="G1710" s="27">
        <v>2</v>
      </c>
      <c r="H1710" s="20">
        <v>8</v>
      </c>
      <c r="I1710" s="17">
        <v>1</v>
      </c>
      <c r="J1710" s="17">
        <v>1</v>
      </c>
      <c r="K1710" s="28">
        <v>5</v>
      </c>
      <c r="L1710" s="16">
        <f t="shared" si="56"/>
        <v>27</v>
      </c>
    </row>
    <row r="1711" spans="1:12" x14ac:dyDescent="0.25">
      <c r="A1711">
        <v>2572</v>
      </c>
      <c r="B1711" t="str">
        <f t="shared" si="57"/>
        <v>Texas,Gaines County</v>
      </c>
      <c r="C1711" s="16" t="s">
        <v>59</v>
      </c>
      <c r="D1711" s="12" t="s">
        <v>1681</v>
      </c>
      <c r="E1711" s="17" t="s">
        <v>2402</v>
      </c>
      <c r="F1711" s="48">
        <v>9</v>
      </c>
      <c r="G1711" s="27">
        <v>2</v>
      </c>
      <c r="H1711" s="20">
        <v>8</v>
      </c>
      <c r="I1711" s="17">
        <v>1</v>
      </c>
      <c r="J1711" s="50">
        <v>3</v>
      </c>
      <c r="K1711" s="28">
        <v>5</v>
      </c>
      <c r="L1711" s="16">
        <f t="shared" si="56"/>
        <v>28</v>
      </c>
    </row>
    <row r="1712" spans="1:12" x14ac:dyDescent="0.25">
      <c r="A1712">
        <v>2574</v>
      </c>
      <c r="B1712" t="str">
        <f t="shared" si="57"/>
        <v>Texas,Garza County</v>
      </c>
      <c r="C1712" s="16" t="s">
        <v>59</v>
      </c>
      <c r="D1712" s="12" t="s">
        <v>1683</v>
      </c>
      <c r="E1712" s="17" t="s">
        <v>3713</v>
      </c>
      <c r="F1712" s="18">
        <v>7</v>
      </c>
      <c r="G1712" s="27">
        <v>2</v>
      </c>
      <c r="H1712" s="17">
        <v>1</v>
      </c>
      <c r="I1712" s="17">
        <v>1</v>
      </c>
      <c r="J1712" s="30">
        <v>2</v>
      </c>
      <c r="K1712" s="28">
        <v>5</v>
      </c>
      <c r="L1712" s="16">
        <f t="shared" si="56"/>
        <v>18</v>
      </c>
    </row>
    <row r="1713" spans="1:12" x14ac:dyDescent="0.25">
      <c r="A1713">
        <v>2575</v>
      </c>
      <c r="B1713" t="str">
        <f t="shared" si="57"/>
        <v>Texas,Gillespie County</v>
      </c>
      <c r="C1713" s="16" t="s">
        <v>59</v>
      </c>
      <c r="D1713" s="12" t="s">
        <v>1684</v>
      </c>
      <c r="E1713" s="17" t="s">
        <v>2403</v>
      </c>
      <c r="F1713" s="18">
        <v>7</v>
      </c>
      <c r="G1713" s="27">
        <v>2</v>
      </c>
      <c r="H1713" s="52">
        <v>10</v>
      </c>
      <c r="I1713" s="17">
        <v>1</v>
      </c>
      <c r="J1713" s="30">
        <v>2</v>
      </c>
      <c r="K1713" s="28">
        <v>5</v>
      </c>
      <c r="L1713" s="16">
        <f t="shared" si="56"/>
        <v>27</v>
      </c>
    </row>
    <row r="1714" spans="1:12" x14ac:dyDescent="0.25">
      <c r="A1714">
        <v>2576</v>
      </c>
      <c r="B1714" t="str">
        <f t="shared" si="57"/>
        <v>Texas,Glasscock County</v>
      </c>
      <c r="C1714" s="16" t="s">
        <v>59</v>
      </c>
      <c r="D1714" s="12" t="s">
        <v>1685</v>
      </c>
      <c r="E1714" s="17" t="s">
        <v>3300</v>
      </c>
      <c r="F1714" s="48">
        <v>9</v>
      </c>
      <c r="G1714" s="19">
        <v>4</v>
      </c>
      <c r="H1714" s="17">
        <v>1</v>
      </c>
      <c r="I1714" s="17">
        <v>1</v>
      </c>
      <c r="J1714" s="50">
        <v>3</v>
      </c>
      <c r="K1714" s="28">
        <v>5</v>
      </c>
      <c r="L1714" s="16">
        <f t="shared" si="56"/>
        <v>23</v>
      </c>
    </row>
    <row r="1715" spans="1:12" x14ac:dyDescent="0.25">
      <c r="A1715">
        <v>2578</v>
      </c>
      <c r="B1715" t="str">
        <f t="shared" si="57"/>
        <v>Texas,Gonzales County</v>
      </c>
      <c r="C1715" s="16" t="s">
        <v>59</v>
      </c>
      <c r="D1715" s="12" t="s">
        <v>1687</v>
      </c>
      <c r="E1715" s="17" t="s">
        <v>2326</v>
      </c>
      <c r="F1715" s="48">
        <v>9</v>
      </c>
      <c r="G1715" s="19">
        <v>4</v>
      </c>
      <c r="H1715" s="52">
        <v>10</v>
      </c>
      <c r="I1715" s="17">
        <v>1</v>
      </c>
      <c r="J1715" s="17">
        <v>1</v>
      </c>
      <c r="K1715" s="28">
        <v>5</v>
      </c>
      <c r="L1715" s="16">
        <f t="shared" si="56"/>
        <v>30</v>
      </c>
    </row>
    <row r="1716" spans="1:12" x14ac:dyDescent="0.25">
      <c r="A1716">
        <v>2580</v>
      </c>
      <c r="B1716" t="str">
        <f t="shared" si="57"/>
        <v>Texas,Grayson County</v>
      </c>
      <c r="C1716" s="16" t="s">
        <v>59</v>
      </c>
      <c r="D1716" s="12" t="s">
        <v>817</v>
      </c>
      <c r="E1716" s="17" t="s">
        <v>2484</v>
      </c>
      <c r="F1716" s="18">
        <v>7</v>
      </c>
      <c r="G1716" s="19">
        <v>4</v>
      </c>
      <c r="H1716" s="38">
        <v>9</v>
      </c>
      <c r="I1716" s="17">
        <v>1</v>
      </c>
      <c r="J1716" s="17">
        <v>1</v>
      </c>
      <c r="K1716" s="28">
        <v>5</v>
      </c>
      <c r="L1716" s="16">
        <f t="shared" si="56"/>
        <v>27</v>
      </c>
    </row>
    <row r="1717" spans="1:12" x14ac:dyDescent="0.25">
      <c r="A1717">
        <v>2581</v>
      </c>
      <c r="B1717" t="str">
        <f t="shared" si="57"/>
        <v>Texas,Gregg County</v>
      </c>
      <c r="C1717" s="16" t="s">
        <v>59</v>
      </c>
      <c r="D1717" s="12" t="s">
        <v>1688</v>
      </c>
      <c r="E1717" s="17" t="s">
        <v>3714</v>
      </c>
      <c r="F1717" s="18">
        <v>7</v>
      </c>
      <c r="G1717" s="19">
        <v>4</v>
      </c>
      <c r="H1717" s="17">
        <v>1</v>
      </c>
      <c r="I1717" s="17">
        <v>1</v>
      </c>
      <c r="J1717" s="17">
        <v>1</v>
      </c>
      <c r="K1717" s="28">
        <v>5</v>
      </c>
      <c r="L1717" s="16">
        <f t="shared" si="56"/>
        <v>19</v>
      </c>
    </row>
    <row r="1718" spans="1:12" x14ac:dyDescent="0.25">
      <c r="A1718">
        <v>2583</v>
      </c>
      <c r="B1718" t="str">
        <f t="shared" si="57"/>
        <v>Texas,Guadalupe County</v>
      </c>
      <c r="C1718" s="16" t="s">
        <v>59</v>
      </c>
      <c r="D1718" s="12" t="s">
        <v>1264</v>
      </c>
      <c r="E1718" s="17" t="s">
        <v>2404</v>
      </c>
      <c r="F1718" s="48">
        <v>9</v>
      </c>
      <c r="G1718" s="19">
        <v>4</v>
      </c>
      <c r="H1718" s="20">
        <v>8</v>
      </c>
      <c r="I1718" s="17">
        <v>1</v>
      </c>
      <c r="J1718" s="30">
        <v>2</v>
      </c>
      <c r="K1718" s="28">
        <v>5</v>
      </c>
      <c r="L1718" s="16">
        <f t="shared" si="56"/>
        <v>29</v>
      </c>
    </row>
    <row r="1719" spans="1:12" x14ac:dyDescent="0.25">
      <c r="A1719">
        <v>2585</v>
      </c>
      <c r="B1719" t="str">
        <f t="shared" si="57"/>
        <v>Texas,Hall County</v>
      </c>
      <c r="C1719" s="16" t="s">
        <v>59</v>
      </c>
      <c r="D1719" s="12" t="s">
        <v>492</v>
      </c>
      <c r="E1719" s="17" t="s">
        <v>3462</v>
      </c>
      <c r="F1719" s="48">
        <v>9</v>
      </c>
      <c r="G1719" s="19">
        <v>4</v>
      </c>
      <c r="H1719" s="17">
        <v>1</v>
      </c>
      <c r="I1719" s="17">
        <v>1</v>
      </c>
      <c r="J1719" s="30">
        <v>2</v>
      </c>
      <c r="K1719" s="28">
        <v>5</v>
      </c>
      <c r="L1719" s="16">
        <f t="shared" si="56"/>
        <v>22</v>
      </c>
    </row>
    <row r="1720" spans="1:12" x14ac:dyDescent="0.25">
      <c r="A1720">
        <v>2586</v>
      </c>
      <c r="B1720" t="str">
        <f t="shared" si="57"/>
        <v>Texas,Hamilton County</v>
      </c>
      <c r="C1720" s="16" t="s">
        <v>59</v>
      </c>
      <c r="D1720" s="12" t="s">
        <v>410</v>
      </c>
      <c r="E1720" s="17" t="s">
        <v>2327</v>
      </c>
      <c r="F1720" s="48">
        <v>9</v>
      </c>
      <c r="G1720" s="19">
        <v>4</v>
      </c>
      <c r="H1720" s="52">
        <v>10</v>
      </c>
      <c r="I1720" s="17">
        <v>1</v>
      </c>
      <c r="J1720" s="17">
        <v>1</v>
      </c>
      <c r="K1720" s="28">
        <v>5</v>
      </c>
      <c r="L1720" s="16">
        <f t="shared" si="56"/>
        <v>30</v>
      </c>
    </row>
    <row r="1721" spans="1:12" x14ac:dyDescent="0.25">
      <c r="A1721">
        <v>2588</v>
      </c>
      <c r="B1721" t="str">
        <f t="shared" si="57"/>
        <v>Texas,Hardeman County</v>
      </c>
      <c r="C1721" s="16" t="s">
        <v>59</v>
      </c>
      <c r="D1721" s="12" t="s">
        <v>1609</v>
      </c>
      <c r="E1721" s="17" t="s">
        <v>3607</v>
      </c>
      <c r="F1721" s="48">
        <v>9</v>
      </c>
      <c r="G1721" s="27">
        <v>2</v>
      </c>
      <c r="H1721" s="17">
        <v>1</v>
      </c>
      <c r="I1721" s="17">
        <v>1</v>
      </c>
      <c r="J1721" s="30">
        <v>2</v>
      </c>
      <c r="K1721" s="28">
        <v>5</v>
      </c>
      <c r="L1721" s="16">
        <f t="shared" si="56"/>
        <v>20</v>
      </c>
    </row>
    <row r="1722" spans="1:12" x14ac:dyDescent="0.25">
      <c r="A1722">
        <v>2591</v>
      </c>
      <c r="B1722" t="str">
        <f t="shared" si="57"/>
        <v>Texas,Harrison County</v>
      </c>
      <c r="C1722" s="16" t="s">
        <v>59</v>
      </c>
      <c r="D1722" s="12" t="s">
        <v>652</v>
      </c>
      <c r="E1722" s="17" t="s">
        <v>2405</v>
      </c>
      <c r="F1722" s="18">
        <v>7</v>
      </c>
      <c r="G1722" s="19">
        <v>4</v>
      </c>
      <c r="H1722" s="52">
        <v>10</v>
      </c>
      <c r="I1722" s="17">
        <v>1</v>
      </c>
      <c r="J1722" s="17">
        <v>1</v>
      </c>
      <c r="K1722" s="28">
        <v>5</v>
      </c>
      <c r="L1722" s="16">
        <f t="shared" si="56"/>
        <v>28</v>
      </c>
    </row>
    <row r="1723" spans="1:12" x14ac:dyDescent="0.25">
      <c r="A1723">
        <v>2593</v>
      </c>
      <c r="B1723" t="str">
        <f t="shared" si="57"/>
        <v>Texas,Haskell County</v>
      </c>
      <c r="C1723" s="16" t="s">
        <v>59</v>
      </c>
      <c r="D1723" s="12" t="s">
        <v>751</v>
      </c>
      <c r="E1723" s="17" t="s">
        <v>2288</v>
      </c>
      <c r="F1723" s="48">
        <v>9</v>
      </c>
      <c r="G1723" s="19">
        <v>4</v>
      </c>
      <c r="H1723" s="52">
        <v>10</v>
      </c>
      <c r="I1723" s="17">
        <v>1</v>
      </c>
      <c r="J1723" s="30">
        <v>2</v>
      </c>
      <c r="K1723" s="28">
        <v>5</v>
      </c>
      <c r="L1723" s="16">
        <f t="shared" si="56"/>
        <v>31</v>
      </c>
    </row>
    <row r="1724" spans="1:12" x14ac:dyDescent="0.25">
      <c r="A1724">
        <v>2594</v>
      </c>
      <c r="B1724" t="str">
        <f t="shared" si="57"/>
        <v>Texas,Hays County</v>
      </c>
      <c r="C1724" s="16" t="s">
        <v>59</v>
      </c>
      <c r="D1724" s="12" t="s">
        <v>1692</v>
      </c>
      <c r="E1724" s="17" t="s">
        <v>2406</v>
      </c>
      <c r="F1724" s="18">
        <v>7</v>
      </c>
      <c r="G1724" s="27">
        <v>2</v>
      </c>
      <c r="H1724" s="52">
        <v>10</v>
      </c>
      <c r="I1724" s="17">
        <v>1</v>
      </c>
      <c r="J1724" s="30">
        <v>2</v>
      </c>
      <c r="K1724" s="28">
        <v>5</v>
      </c>
      <c r="L1724" s="16">
        <f t="shared" si="56"/>
        <v>27</v>
      </c>
    </row>
    <row r="1725" spans="1:12" x14ac:dyDescent="0.25">
      <c r="A1725">
        <v>2595</v>
      </c>
      <c r="B1725" t="str">
        <f t="shared" si="57"/>
        <v>Texas,Hemphill County</v>
      </c>
      <c r="C1725" s="16" t="s">
        <v>59</v>
      </c>
      <c r="D1725" s="12" t="s">
        <v>1693</v>
      </c>
      <c r="E1725" s="17" t="s">
        <v>3715</v>
      </c>
      <c r="F1725" s="18">
        <v>7</v>
      </c>
      <c r="G1725" s="27">
        <v>2</v>
      </c>
      <c r="H1725" s="17">
        <v>1</v>
      </c>
      <c r="I1725" s="17">
        <v>1</v>
      </c>
      <c r="J1725" s="30">
        <v>2</v>
      </c>
      <c r="K1725" s="28">
        <v>5</v>
      </c>
      <c r="L1725" s="16">
        <f t="shared" si="56"/>
        <v>18</v>
      </c>
    </row>
    <row r="1726" spans="1:12" x14ac:dyDescent="0.25">
      <c r="A1726">
        <v>2596</v>
      </c>
      <c r="B1726" t="str">
        <f t="shared" si="57"/>
        <v>Texas,Henderson County</v>
      </c>
      <c r="C1726" s="16" t="s">
        <v>59</v>
      </c>
      <c r="D1726" s="12" t="s">
        <v>606</v>
      </c>
      <c r="E1726" s="17" t="s">
        <v>3716</v>
      </c>
      <c r="F1726" s="18">
        <v>7</v>
      </c>
      <c r="G1726" s="19">
        <v>4</v>
      </c>
      <c r="H1726" s="17">
        <v>1</v>
      </c>
      <c r="I1726" s="17">
        <v>1</v>
      </c>
      <c r="J1726" s="17">
        <v>1</v>
      </c>
      <c r="K1726" s="28">
        <v>5</v>
      </c>
      <c r="L1726" s="16">
        <f t="shared" si="56"/>
        <v>19</v>
      </c>
    </row>
    <row r="1727" spans="1:12" x14ac:dyDescent="0.25">
      <c r="A1727">
        <v>2598</v>
      </c>
      <c r="B1727" t="str">
        <f t="shared" si="57"/>
        <v>Texas,Hill County</v>
      </c>
      <c r="C1727" s="16" t="s">
        <v>59</v>
      </c>
      <c r="D1727" s="12" t="s">
        <v>1165</v>
      </c>
      <c r="E1727" s="17" t="s">
        <v>2587</v>
      </c>
      <c r="F1727" s="48">
        <v>9</v>
      </c>
      <c r="G1727" s="19">
        <v>4</v>
      </c>
      <c r="H1727" s="35">
        <v>8</v>
      </c>
      <c r="I1727" s="17">
        <v>1</v>
      </c>
      <c r="J1727" s="17">
        <v>1</v>
      </c>
      <c r="K1727" s="28">
        <v>5</v>
      </c>
      <c r="L1727" s="16">
        <f t="shared" si="56"/>
        <v>28</v>
      </c>
    </row>
    <row r="1728" spans="1:12" x14ac:dyDescent="0.25">
      <c r="A1728">
        <v>2600</v>
      </c>
      <c r="B1728" t="str">
        <f t="shared" si="57"/>
        <v>Texas,Hood County</v>
      </c>
      <c r="C1728" s="16" t="s">
        <v>59</v>
      </c>
      <c r="D1728" s="12" t="s">
        <v>1695</v>
      </c>
      <c r="E1728" s="17" t="s">
        <v>2328</v>
      </c>
      <c r="F1728" s="48">
        <v>9</v>
      </c>
      <c r="G1728" s="19">
        <v>4</v>
      </c>
      <c r="H1728" s="52">
        <v>10</v>
      </c>
      <c r="I1728" s="17">
        <v>1</v>
      </c>
      <c r="J1728" s="17">
        <v>1</v>
      </c>
      <c r="K1728" s="28">
        <v>5</v>
      </c>
      <c r="L1728" s="16">
        <f t="shared" si="56"/>
        <v>30</v>
      </c>
    </row>
    <row r="1729" spans="1:12" x14ac:dyDescent="0.25">
      <c r="A1729">
        <v>2601</v>
      </c>
      <c r="B1729" t="str">
        <f t="shared" si="57"/>
        <v>Texas,Hopkins County</v>
      </c>
      <c r="C1729" s="16" t="s">
        <v>59</v>
      </c>
      <c r="D1729" s="12" t="s">
        <v>822</v>
      </c>
      <c r="E1729" s="17" t="s">
        <v>3780</v>
      </c>
      <c r="F1729" s="18">
        <v>7</v>
      </c>
      <c r="G1729" s="27">
        <v>2</v>
      </c>
      <c r="H1729" s="17">
        <v>1</v>
      </c>
      <c r="I1729" s="17">
        <v>1</v>
      </c>
      <c r="J1729" s="17">
        <v>1</v>
      </c>
      <c r="K1729" s="28">
        <v>5</v>
      </c>
      <c r="L1729" s="16">
        <f t="shared" si="56"/>
        <v>17</v>
      </c>
    </row>
    <row r="1730" spans="1:12" x14ac:dyDescent="0.25">
      <c r="A1730">
        <v>2603</v>
      </c>
      <c r="B1730" t="str">
        <f t="shared" si="57"/>
        <v>Texas,Howard County</v>
      </c>
      <c r="C1730" s="16" t="s">
        <v>59</v>
      </c>
      <c r="D1730" s="12" t="s">
        <v>238</v>
      </c>
      <c r="E1730" s="17" t="s">
        <v>3301</v>
      </c>
      <c r="F1730" s="48">
        <v>9</v>
      </c>
      <c r="G1730" s="19">
        <v>4</v>
      </c>
      <c r="H1730" s="17">
        <v>1</v>
      </c>
      <c r="I1730" s="17">
        <v>1</v>
      </c>
      <c r="J1730" s="50">
        <v>3</v>
      </c>
      <c r="K1730" s="28">
        <v>5</v>
      </c>
      <c r="L1730" s="16">
        <f t="shared" ref="L1730:L1793" si="58">SUM(F1730:K1730)</f>
        <v>23</v>
      </c>
    </row>
    <row r="1731" spans="1:12" x14ac:dyDescent="0.25">
      <c r="A1731">
        <v>2604</v>
      </c>
      <c r="B1731" t="str">
        <f t="shared" ref="B1731:B1794" si="59">C1731&amp;","&amp;D1731</f>
        <v>Texas,Hudspeth County</v>
      </c>
      <c r="C1731" s="16" t="s">
        <v>59</v>
      </c>
      <c r="D1731" s="12" t="s">
        <v>1696</v>
      </c>
      <c r="E1731" s="17" t="s">
        <v>2588</v>
      </c>
      <c r="F1731" s="48">
        <v>9</v>
      </c>
      <c r="G1731" s="27">
        <v>2</v>
      </c>
      <c r="H1731" s="53">
        <v>3</v>
      </c>
      <c r="I1731" s="17">
        <v>1</v>
      </c>
      <c r="J1731" s="41">
        <v>6</v>
      </c>
      <c r="K1731" s="28">
        <v>5</v>
      </c>
      <c r="L1731" s="16">
        <f t="shared" si="58"/>
        <v>26</v>
      </c>
    </row>
    <row r="1732" spans="1:12" x14ac:dyDescent="0.25">
      <c r="A1732">
        <v>2605</v>
      </c>
      <c r="B1732" t="str">
        <f t="shared" si="59"/>
        <v>Texas,Hunt County</v>
      </c>
      <c r="C1732" s="16" t="s">
        <v>59</v>
      </c>
      <c r="D1732" s="12" t="s">
        <v>1697</v>
      </c>
      <c r="E1732" s="17" t="s">
        <v>2407</v>
      </c>
      <c r="F1732" s="48">
        <v>9</v>
      </c>
      <c r="G1732" s="19">
        <v>4</v>
      </c>
      <c r="H1732" s="38">
        <v>9</v>
      </c>
      <c r="I1732" s="17">
        <v>1</v>
      </c>
      <c r="J1732" s="17">
        <v>1</v>
      </c>
      <c r="K1732" s="28">
        <v>5</v>
      </c>
      <c r="L1732" s="16">
        <f t="shared" si="58"/>
        <v>29</v>
      </c>
    </row>
    <row r="1733" spans="1:12" x14ac:dyDescent="0.25">
      <c r="A1733">
        <v>2607</v>
      </c>
      <c r="B1733" t="str">
        <f t="shared" si="59"/>
        <v>Texas,Irion County</v>
      </c>
      <c r="C1733" s="16" t="s">
        <v>59</v>
      </c>
      <c r="D1733" s="12" t="s">
        <v>1698</v>
      </c>
      <c r="E1733" s="17" t="s">
        <v>3608</v>
      </c>
      <c r="F1733" s="48">
        <v>9</v>
      </c>
      <c r="G1733" s="27">
        <v>2</v>
      </c>
      <c r="H1733" s="17">
        <v>1</v>
      </c>
      <c r="I1733" s="17">
        <v>1</v>
      </c>
      <c r="J1733" s="30">
        <v>2</v>
      </c>
      <c r="K1733" s="28">
        <v>5</v>
      </c>
      <c r="L1733" s="16">
        <f t="shared" si="58"/>
        <v>20</v>
      </c>
    </row>
    <row r="1734" spans="1:12" x14ac:dyDescent="0.25">
      <c r="A1734">
        <v>2611</v>
      </c>
      <c r="B1734" t="str">
        <f t="shared" si="59"/>
        <v>Texas,Jeff Davis County</v>
      </c>
      <c r="C1734" s="16" t="s">
        <v>59</v>
      </c>
      <c r="D1734" s="12" t="s">
        <v>500</v>
      </c>
      <c r="E1734" s="17" t="s">
        <v>3609</v>
      </c>
      <c r="F1734" s="34">
        <v>4</v>
      </c>
      <c r="G1734" s="17">
        <v>1</v>
      </c>
      <c r="H1734" s="17">
        <v>1</v>
      </c>
      <c r="I1734" s="17">
        <v>1</v>
      </c>
      <c r="J1734" s="47">
        <v>6</v>
      </c>
      <c r="K1734" s="28">
        <v>5</v>
      </c>
      <c r="L1734" s="16">
        <f t="shared" si="58"/>
        <v>18</v>
      </c>
    </row>
    <row r="1735" spans="1:12" x14ac:dyDescent="0.25">
      <c r="A1735">
        <v>2615</v>
      </c>
      <c r="B1735" t="str">
        <f t="shared" si="59"/>
        <v>Texas,Johnson County</v>
      </c>
      <c r="C1735" s="16" t="s">
        <v>59</v>
      </c>
      <c r="D1735" s="12" t="s">
        <v>241</v>
      </c>
      <c r="E1735" s="17" t="s">
        <v>2329</v>
      </c>
      <c r="F1735" s="48">
        <v>9</v>
      </c>
      <c r="G1735" s="19">
        <v>4</v>
      </c>
      <c r="H1735" s="52">
        <v>10</v>
      </c>
      <c r="I1735" s="17">
        <v>1</v>
      </c>
      <c r="J1735" s="17">
        <v>1</v>
      </c>
      <c r="K1735" s="28">
        <v>5</v>
      </c>
      <c r="L1735" s="16">
        <f t="shared" si="58"/>
        <v>30</v>
      </c>
    </row>
    <row r="1736" spans="1:12" x14ac:dyDescent="0.25">
      <c r="A1736">
        <v>2616</v>
      </c>
      <c r="B1736" t="str">
        <f t="shared" si="59"/>
        <v>Texas,Jones County</v>
      </c>
      <c r="C1736" s="16" t="s">
        <v>59</v>
      </c>
      <c r="D1736" s="12" t="s">
        <v>502</v>
      </c>
      <c r="E1736" s="17" t="s">
        <v>2330</v>
      </c>
      <c r="F1736" s="48">
        <v>9</v>
      </c>
      <c r="G1736" s="19">
        <v>4</v>
      </c>
      <c r="H1736" s="38">
        <v>9</v>
      </c>
      <c r="I1736" s="17">
        <v>1</v>
      </c>
      <c r="J1736" s="30">
        <v>2</v>
      </c>
      <c r="K1736" s="28">
        <v>5</v>
      </c>
      <c r="L1736" s="16">
        <f t="shared" si="58"/>
        <v>30</v>
      </c>
    </row>
    <row r="1737" spans="1:12" x14ac:dyDescent="0.25">
      <c r="A1737">
        <v>2617</v>
      </c>
      <c r="B1737" t="str">
        <f t="shared" si="59"/>
        <v>Texas,Karnes County</v>
      </c>
      <c r="C1737" s="16" t="s">
        <v>59</v>
      </c>
      <c r="D1737" s="12" t="s">
        <v>1702</v>
      </c>
      <c r="E1737" s="17" t="s">
        <v>2331</v>
      </c>
      <c r="F1737" s="48">
        <v>9</v>
      </c>
      <c r="G1737" s="19">
        <v>4</v>
      </c>
      <c r="H1737" s="52">
        <v>10</v>
      </c>
      <c r="I1737" s="17">
        <v>1</v>
      </c>
      <c r="J1737" s="17">
        <v>1</v>
      </c>
      <c r="K1737" s="28">
        <v>5</v>
      </c>
      <c r="L1737" s="16">
        <f t="shared" si="58"/>
        <v>30</v>
      </c>
    </row>
    <row r="1738" spans="1:12" x14ac:dyDescent="0.25">
      <c r="A1738">
        <v>2618</v>
      </c>
      <c r="B1738" t="str">
        <f t="shared" si="59"/>
        <v>Texas,Kaufman County</v>
      </c>
      <c r="C1738" s="16" t="s">
        <v>59</v>
      </c>
      <c r="D1738" s="12" t="s">
        <v>1703</v>
      </c>
      <c r="E1738" s="17" t="s">
        <v>2332</v>
      </c>
      <c r="F1738" s="48">
        <v>9</v>
      </c>
      <c r="G1738" s="19">
        <v>4</v>
      </c>
      <c r="H1738" s="52">
        <v>10</v>
      </c>
      <c r="I1738" s="17">
        <v>1</v>
      </c>
      <c r="J1738" s="17">
        <v>1</v>
      </c>
      <c r="K1738" s="28">
        <v>5</v>
      </c>
      <c r="L1738" s="16">
        <f t="shared" si="58"/>
        <v>30</v>
      </c>
    </row>
    <row r="1739" spans="1:12" x14ac:dyDescent="0.25">
      <c r="A1739">
        <v>2619</v>
      </c>
      <c r="B1739" t="str">
        <f t="shared" si="59"/>
        <v>Texas,Kendall County</v>
      </c>
      <c r="C1739" s="16" t="s">
        <v>59</v>
      </c>
      <c r="D1739" s="12" t="s">
        <v>612</v>
      </c>
      <c r="E1739" s="17" t="s">
        <v>3610</v>
      </c>
      <c r="F1739" s="48">
        <v>9</v>
      </c>
      <c r="G1739" s="27">
        <v>2</v>
      </c>
      <c r="H1739" s="17">
        <v>1</v>
      </c>
      <c r="I1739" s="17">
        <v>1</v>
      </c>
      <c r="J1739" s="30">
        <v>2</v>
      </c>
      <c r="K1739" s="28">
        <v>5</v>
      </c>
      <c r="L1739" s="16">
        <f t="shared" si="58"/>
        <v>20</v>
      </c>
    </row>
    <row r="1740" spans="1:12" x14ac:dyDescent="0.25">
      <c r="A1740">
        <v>2620</v>
      </c>
      <c r="B1740" t="str">
        <f t="shared" si="59"/>
        <v>Texas,Kenedy County</v>
      </c>
      <c r="C1740" s="16" t="s">
        <v>59</v>
      </c>
      <c r="D1740" s="12" t="s">
        <v>1704</v>
      </c>
      <c r="E1740" s="17" t="s">
        <v>3302</v>
      </c>
      <c r="F1740" s="44">
        <v>10</v>
      </c>
      <c r="G1740" s="37">
        <v>5</v>
      </c>
      <c r="H1740" s="17">
        <v>1</v>
      </c>
      <c r="I1740" s="17">
        <v>1</v>
      </c>
      <c r="J1740" s="17">
        <v>1</v>
      </c>
      <c r="K1740" s="28">
        <v>5</v>
      </c>
      <c r="L1740" s="16">
        <f t="shared" si="58"/>
        <v>23</v>
      </c>
    </row>
    <row r="1741" spans="1:12" x14ac:dyDescent="0.25">
      <c r="A1741">
        <v>2621</v>
      </c>
      <c r="B1741" t="str">
        <f t="shared" si="59"/>
        <v>Texas,Kent County</v>
      </c>
      <c r="C1741" s="16" t="s">
        <v>59</v>
      </c>
      <c r="D1741" s="12" t="s">
        <v>390</v>
      </c>
      <c r="E1741" s="17" t="s">
        <v>3611</v>
      </c>
      <c r="F1741" s="48">
        <v>9</v>
      </c>
      <c r="G1741" s="27">
        <v>2</v>
      </c>
      <c r="H1741" s="17">
        <v>1</v>
      </c>
      <c r="I1741" s="17">
        <v>1</v>
      </c>
      <c r="J1741" s="30">
        <v>2</v>
      </c>
      <c r="K1741" s="28">
        <v>5</v>
      </c>
      <c r="L1741" s="16">
        <f t="shared" si="58"/>
        <v>20</v>
      </c>
    </row>
    <row r="1742" spans="1:12" x14ac:dyDescent="0.25">
      <c r="A1742">
        <v>2622</v>
      </c>
      <c r="B1742" t="str">
        <f t="shared" si="59"/>
        <v>Texas,Kerr County</v>
      </c>
      <c r="C1742" s="16" t="s">
        <v>59</v>
      </c>
      <c r="D1742" s="12" t="s">
        <v>1705</v>
      </c>
      <c r="E1742" s="17" t="s">
        <v>2408</v>
      </c>
      <c r="F1742" s="18">
        <v>7</v>
      </c>
      <c r="G1742" s="27">
        <v>2</v>
      </c>
      <c r="H1742" s="52">
        <v>10</v>
      </c>
      <c r="I1742" s="17">
        <v>1</v>
      </c>
      <c r="J1742" s="30">
        <v>2</v>
      </c>
      <c r="K1742" s="28">
        <v>5</v>
      </c>
      <c r="L1742" s="16">
        <f t="shared" si="58"/>
        <v>27</v>
      </c>
    </row>
    <row r="1743" spans="1:12" x14ac:dyDescent="0.25">
      <c r="A1743">
        <v>2623</v>
      </c>
      <c r="B1743" t="str">
        <f t="shared" si="59"/>
        <v>Texas,Kimble County</v>
      </c>
      <c r="C1743" s="16" t="s">
        <v>59</v>
      </c>
      <c r="D1743" s="12" t="s">
        <v>1706</v>
      </c>
      <c r="E1743" s="17" t="s">
        <v>3521</v>
      </c>
      <c r="F1743" s="48">
        <v>9</v>
      </c>
      <c r="G1743" s="27">
        <v>2</v>
      </c>
      <c r="H1743" s="17">
        <v>1</v>
      </c>
      <c r="I1743" s="17">
        <v>1</v>
      </c>
      <c r="J1743" s="30">
        <v>2</v>
      </c>
      <c r="K1743" s="28">
        <v>5</v>
      </c>
      <c r="L1743" s="16">
        <f t="shared" si="58"/>
        <v>20</v>
      </c>
    </row>
    <row r="1744" spans="1:12" x14ac:dyDescent="0.25">
      <c r="A1744">
        <v>2624</v>
      </c>
      <c r="B1744" t="str">
        <f t="shared" si="59"/>
        <v>Texas,King County</v>
      </c>
      <c r="C1744" s="16" t="s">
        <v>59</v>
      </c>
      <c r="D1744" s="12" t="s">
        <v>1707</v>
      </c>
      <c r="E1744" s="17" t="s">
        <v>3463</v>
      </c>
      <c r="F1744" s="48">
        <v>9</v>
      </c>
      <c r="G1744" s="19">
        <v>4</v>
      </c>
      <c r="H1744" s="17">
        <v>1</v>
      </c>
      <c r="I1744" s="17">
        <v>1</v>
      </c>
      <c r="J1744" s="30">
        <v>2</v>
      </c>
      <c r="K1744" s="28">
        <v>5</v>
      </c>
      <c r="L1744" s="16">
        <f t="shared" si="58"/>
        <v>22</v>
      </c>
    </row>
    <row r="1745" spans="1:12" x14ac:dyDescent="0.25">
      <c r="A1745">
        <v>2625</v>
      </c>
      <c r="B1745" t="str">
        <f t="shared" si="59"/>
        <v>Texas,Kinney County</v>
      </c>
      <c r="C1745" s="16" t="s">
        <v>59</v>
      </c>
      <c r="D1745" s="12" t="s">
        <v>1708</v>
      </c>
      <c r="E1745" s="17" t="s">
        <v>2289</v>
      </c>
      <c r="F1745" s="44">
        <v>10</v>
      </c>
      <c r="G1745" s="37">
        <v>5</v>
      </c>
      <c r="H1745" s="38">
        <v>9</v>
      </c>
      <c r="I1745" s="17">
        <v>1</v>
      </c>
      <c r="J1745" s="17">
        <v>1</v>
      </c>
      <c r="K1745" s="28">
        <v>5</v>
      </c>
      <c r="L1745" s="16">
        <f t="shared" si="58"/>
        <v>31</v>
      </c>
    </row>
    <row r="1746" spans="1:12" x14ac:dyDescent="0.25">
      <c r="A1746">
        <v>2627</v>
      </c>
      <c r="B1746" t="str">
        <f t="shared" si="59"/>
        <v>Texas,Knox County</v>
      </c>
      <c r="C1746" s="16" t="s">
        <v>59</v>
      </c>
      <c r="D1746" s="12" t="s">
        <v>613</v>
      </c>
      <c r="E1746" s="17" t="s">
        <v>3464</v>
      </c>
      <c r="F1746" s="48">
        <v>9</v>
      </c>
      <c r="G1746" s="19">
        <v>4</v>
      </c>
      <c r="H1746" s="17">
        <v>1</v>
      </c>
      <c r="I1746" s="17">
        <v>1</v>
      </c>
      <c r="J1746" s="30">
        <v>2</v>
      </c>
      <c r="K1746" s="28">
        <v>5</v>
      </c>
      <c r="L1746" s="16">
        <f t="shared" si="58"/>
        <v>22</v>
      </c>
    </row>
    <row r="1747" spans="1:12" x14ac:dyDescent="0.25">
      <c r="A1747">
        <v>2628</v>
      </c>
      <c r="B1747" t="str">
        <f t="shared" si="59"/>
        <v>Texas,Lamar County</v>
      </c>
      <c r="C1747" s="16" t="s">
        <v>59</v>
      </c>
      <c r="D1747" s="12" t="s">
        <v>142</v>
      </c>
      <c r="E1747" s="17" t="s">
        <v>2409</v>
      </c>
      <c r="F1747" s="48">
        <v>9</v>
      </c>
      <c r="G1747" s="19">
        <v>4</v>
      </c>
      <c r="H1747" s="38">
        <v>9</v>
      </c>
      <c r="I1747" s="17">
        <v>1</v>
      </c>
      <c r="J1747" s="17">
        <v>1</v>
      </c>
      <c r="K1747" s="28">
        <v>5</v>
      </c>
      <c r="L1747" s="16">
        <f t="shared" si="58"/>
        <v>29</v>
      </c>
    </row>
    <row r="1748" spans="1:12" x14ac:dyDescent="0.25">
      <c r="A1748">
        <v>2630</v>
      </c>
      <c r="B1748" t="str">
        <f t="shared" si="59"/>
        <v>Texas,Lampasas County</v>
      </c>
      <c r="C1748" s="16" t="s">
        <v>59</v>
      </c>
      <c r="D1748" s="12" t="s">
        <v>1711</v>
      </c>
      <c r="E1748" s="17" t="s">
        <v>3612</v>
      </c>
      <c r="F1748" s="48">
        <v>9</v>
      </c>
      <c r="G1748" s="19">
        <v>4</v>
      </c>
      <c r="H1748" s="17">
        <v>1</v>
      </c>
      <c r="I1748" s="17">
        <v>1</v>
      </c>
      <c r="J1748" s="17">
        <v>1</v>
      </c>
      <c r="K1748" s="28">
        <v>5</v>
      </c>
      <c r="L1748" s="16">
        <f t="shared" si="58"/>
        <v>21</v>
      </c>
    </row>
    <row r="1749" spans="1:12" x14ac:dyDescent="0.25">
      <c r="A1749">
        <v>2631</v>
      </c>
      <c r="B1749" t="str">
        <f t="shared" si="59"/>
        <v>Texas,La Salle County</v>
      </c>
      <c r="C1749" s="16" t="s">
        <v>59</v>
      </c>
      <c r="D1749" s="12" t="s">
        <v>1712</v>
      </c>
      <c r="E1749" s="17" t="s">
        <v>2333</v>
      </c>
      <c r="F1749" s="44">
        <v>10</v>
      </c>
      <c r="G1749" s="27">
        <v>2</v>
      </c>
      <c r="H1749" s="52">
        <v>10</v>
      </c>
      <c r="I1749" s="17">
        <v>1</v>
      </c>
      <c r="J1749" s="17">
        <v>1</v>
      </c>
      <c r="K1749" s="28">
        <v>5</v>
      </c>
      <c r="L1749" s="16">
        <f t="shared" si="58"/>
        <v>29</v>
      </c>
    </row>
    <row r="1750" spans="1:12" x14ac:dyDescent="0.25">
      <c r="A1750">
        <v>2632</v>
      </c>
      <c r="B1750" t="str">
        <f t="shared" si="59"/>
        <v>Texas,Lavaca County</v>
      </c>
      <c r="C1750" s="16" t="s">
        <v>59</v>
      </c>
      <c r="D1750" s="12" t="s">
        <v>1713</v>
      </c>
      <c r="E1750" s="17" t="s">
        <v>2290</v>
      </c>
      <c r="F1750" s="48">
        <v>9</v>
      </c>
      <c r="G1750" s="19">
        <v>4</v>
      </c>
      <c r="H1750" s="52">
        <v>10</v>
      </c>
      <c r="I1750" s="17">
        <v>1</v>
      </c>
      <c r="J1750" s="30">
        <v>2</v>
      </c>
      <c r="K1750" s="28">
        <v>5</v>
      </c>
      <c r="L1750" s="16">
        <f t="shared" si="58"/>
        <v>31</v>
      </c>
    </row>
    <row r="1751" spans="1:12" x14ac:dyDescent="0.25">
      <c r="A1751">
        <v>2633</v>
      </c>
      <c r="B1751" t="str">
        <f t="shared" si="59"/>
        <v>Texas,Lee County</v>
      </c>
      <c r="C1751" s="16" t="s">
        <v>59</v>
      </c>
      <c r="D1751" s="12" t="s">
        <v>145</v>
      </c>
      <c r="E1751" s="17" t="s">
        <v>2334</v>
      </c>
      <c r="F1751" s="48">
        <v>9</v>
      </c>
      <c r="G1751" s="19">
        <v>4</v>
      </c>
      <c r="H1751" s="52">
        <v>10</v>
      </c>
      <c r="I1751" s="17">
        <v>1</v>
      </c>
      <c r="J1751" s="17">
        <v>1</v>
      </c>
      <c r="K1751" s="28">
        <v>5</v>
      </c>
      <c r="L1751" s="16">
        <f t="shared" si="58"/>
        <v>30</v>
      </c>
    </row>
    <row r="1752" spans="1:12" x14ac:dyDescent="0.25">
      <c r="A1752">
        <v>2634</v>
      </c>
      <c r="B1752" t="str">
        <f t="shared" si="59"/>
        <v>Texas,Leon County</v>
      </c>
      <c r="C1752" s="16" t="s">
        <v>59</v>
      </c>
      <c r="D1752" s="12" t="s">
        <v>418</v>
      </c>
      <c r="E1752" s="17" t="s">
        <v>2485</v>
      </c>
      <c r="F1752" s="48">
        <v>9</v>
      </c>
      <c r="G1752" s="27">
        <v>2</v>
      </c>
      <c r="H1752" s="38">
        <v>9</v>
      </c>
      <c r="I1752" s="17">
        <v>1</v>
      </c>
      <c r="J1752" s="17">
        <v>1</v>
      </c>
      <c r="K1752" s="28">
        <v>5</v>
      </c>
      <c r="L1752" s="16">
        <f t="shared" si="58"/>
        <v>27</v>
      </c>
    </row>
    <row r="1753" spans="1:12" x14ac:dyDescent="0.25">
      <c r="A1753">
        <v>2636</v>
      </c>
      <c r="B1753" t="str">
        <f t="shared" si="59"/>
        <v>Texas,Limestone County</v>
      </c>
      <c r="C1753" s="16" t="s">
        <v>59</v>
      </c>
      <c r="D1753" s="12" t="s">
        <v>146</v>
      </c>
      <c r="E1753" s="17" t="s">
        <v>2291</v>
      </c>
      <c r="F1753" s="48">
        <v>9</v>
      </c>
      <c r="G1753" s="19">
        <v>4</v>
      </c>
      <c r="H1753" s="52">
        <v>10</v>
      </c>
      <c r="I1753" s="17">
        <v>1</v>
      </c>
      <c r="J1753" s="30">
        <v>2</v>
      </c>
      <c r="K1753" s="28">
        <v>5</v>
      </c>
      <c r="L1753" s="16">
        <f t="shared" si="58"/>
        <v>31</v>
      </c>
    </row>
    <row r="1754" spans="1:12" x14ac:dyDescent="0.25">
      <c r="A1754">
        <v>2639</v>
      </c>
      <c r="B1754" t="str">
        <f t="shared" si="59"/>
        <v>Texas,Llano County</v>
      </c>
      <c r="C1754" s="16" t="s">
        <v>59</v>
      </c>
      <c r="D1754" s="12" t="s">
        <v>1716</v>
      </c>
      <c r="E1754" s="17" t="s">
        <v>2276</v>
      </c>
      <c r="F1754" s="44">
        <v>10</v>
      </c>
      <c r="G1754" s="19">
        <v>4</v>
      </c>
      <c r="H1754" s="52">
        <v>10</v>
      </c>
      <c r="I1754" s="17">
        <v>1</v>
      </c>
      <c r="J1754" s="30">
        <v>2</v>
      </c>
      <c r="K1754" s="28">
        <v>5</v>
      </c>
      <c r="L1754" s="16">
        <f t="shared" si="58"/>
        <v>32</v>
      </c>
    </row>
    <row r="1755" spans="1:12" x14ac:dyDescent="0.25">
      <c r="A1755">
        <v>2640</v>
      </c>
      <c r="B1755" t="str">
        <f t="shared" si="59"/>
        <v>Texas,Loving County</v>
      </c>
      <c r="C1755" s="16" t="s">
        <v>59</v>
      </c>
      <c r="D1755" s="12" t="s">
        <v>1717</v>
      </c>
      <c r="E1755" s="17" t="s">
        <v>3162</v>
      </c>
      <c r="F1755" s="44">
        <v>10</v>
      </c>
      <c r="G1755" s="19">
        <v>4</v>
      </c>
      <c r="H1755" s="17">
        <v>1</v>
      </c>
      <c r="I1755" s="17">
        <v>1</v>
      </c>
      <c r="J1755" s="50">
        <v>3</v>
      </c>
      <c r="K1755" s="28">
        <v>5</v>
      </c>
      <c r="L1755" s="16">
        <f t="shared" si="58"/>
        <v>24</v>
      </c>
    </row>
    <row r="1756" spans="1:12" x14ac:dyDescent="0.25">
      <c r="A1756">
        <v>2641</v>
      </c>
      <c r="B1756" t="str">
        <f t="shared" si="59"/>
        <v>Texas,Lubbock County</v>
      </c>
      <c r="C1756" s="16" t="s">
        <v>59</v>
      </c>
      <c r="D1756" s="12" t="s">
        <v>1718</v>
      </c>
      <c r="E1756" s="17" t="s">
        <v>2486</v>
      </c>
      <c r="F1756" s="48">
        <v>9</v>
      </c>
      <c r="G1756" s="27">
        <v>2</v>
      </c>
      <c r="H1756" s="20">
        <v>8</v>
      </c>
      <c r="I1756" s="17">
        <v>1</v>
      </c>
      <c r="J1756" s="30">
        <v>2</v>
      </c>
      <c r="K1756" s="28">
        <v>5</v>
      </c>
      <c r="L1756" s="16">
        <f t="shared" si="58"/>
        <v>27</v>
      </c>
    </row>
    <row r="1757" spans="1:12" x14ac:dyDescent="0.25">
      <c r="A1757">
        <v>2642</v>
      </c>
      <c r="B1757" t="str">
        <f t="shared" si="59"/>
        <v>Texas,Lynn County</v>
      </c>
      <c r="C1757" s="16" t="s">
        <v>59</v>
      </c>
      <c r="D1757" s="12" t="s">
        <v>1719</v>
      </c>
      <c r="E1757" s="17" t="s">
        <v>2487</v>
      </c>
      <c r="F1757" s="48">
        <v>9</v>
      </c>
      <c r="G1757" s="27">
        <v>2</v>
      </c>
      <c r="H1757" s="20">
        <v>8</v>
      </c>
      <c r="I1757" s="17">
        <v>1</v>
      </c>
      <c r="J1757" s="30">
        <v>2</v>
      </c>
      <c r="K1757" s="28">
        <v>5</v>
      </c>
      <c r="L1757" s="16">
        <f t="shared" si="58"/>
        <v>27</v>
      </c>
    </row>
    <row r="1758" spans="1:12" x14ac:dyDescent="0.25">
      <c r="A1758">
        <v>2643</v>
      </c>
      <c r="B1758" t="str">
        <f t="shared" si="59"/>
        <v>Texas,McCulloch County</v>
      </c>
      <c r="C1758" s="16" t="s">
        <v>59</v>
      </c>
      <c r="D1758" s="12" t="s">
        <v>1720</v>
      </c>
      <c r="E1758" s="17" t="s">
        <v>2335</v>
      </c>
      <c r="F1758" s="48">
        <v>9</v>
      </c>
      <c r="G1758" s="27">
        <v>2</v>
      </c>
      <c r="H1758" s="52">
        <v>10</v>
      </c>
      <c r="I1758" s="17">
        <v>1</v>
      </c>
      <c r="J1758" s="30">
        <v>2</v>
      </c>
      <c r="K1758" s="28">
        <v>5</v>
      </c>
      <c r="L1758" s="16">
        <f t="shared" si="58"/>
        <v>29</v>
      </c>
    </row>
    <row r="1759" spans="1:12" x14ac:dyDescent="0.25">
      <c r="A1759">
        <v>2644</v>
      </c>
      <c r="B1759" t="str">
        <f t="shared" si="59"/>
        <v>Texas,McLennan County</v>
      </c>
      <c r="C1759" s="16" t="s">
        <v>59</v>
      </c>
      <c r="D1759" s="12" t="s">
        <v>1721</v>
      </c>
      <c r="E1759" s="17" t="s">
        <v>2488</v>
      </c>
      <c r="F1759" s="48">
        <v>9</v>
      </c>
      <c r="G1759" s="19">
        <v>4</v>
      </c>
      <c r="H1759" s="20">
        <v>8</v>
      </c>
      <c r="I1759" s="17">
        <v>1</v>
      </c>
      <c r="J1759" s="17">
        <v>1</v>
      </c>
      <c r="K1759" s="28">
        <v>5</v>
      </c>
      <c r="L1759" s="16">
        <f t="shared" si="58"/>
        <v>28</v>
      </c>
    </row>
    <row r="1760" spans="1:12" x14ac:dyDescent="0.25">
      <c r="A1760">
        <v>2645</v>
      </c>
      <c r="B1760" t="str">
        <f t="shared" si="59"/>
        <v>Texas,McMullen County</v>
      </c>
      <c r="C1760" s="16" t="s">
        <v>59</v>
      </c>
      <c r="D1760" s="12" t="s">
        <v>1722</v>
      </c>
      <c r="E1760" s="17" t="s">
        <v>3465</v>
      </c>
      <c r="F1760" s="44">
        <v>10</v>
      </c>
      <c r="G1760" s="19">
        <v>4</v>
      </c>
      <c r="H1760" s="17">
        <v>1</v>
      </c>
      <c r="I1760" s="17">
        <v>1</v>
      </c>
      <c r="J1760" s="17">
        <v>1</v>
      </c>
      <c r="K1760" s="28">
        <v>5</v>
      </c>
      <c r="L1760" s="16">
        <f t="shared" si="58"/>
        <v>22</v>
      </c>
    </row>
    <row r="1761" spans="1:12" x14ac:dyDescent="0.25">
      <c r="A1761">
        <v>2646</v>
      </c>
      <c r="B1761" t="str">
        <f t="shared" si="59"/>
        <v>Texas,Madison County</v>
      </c>
      <c r="C1761" s="16" t="s">
        <v>59</v>
      </c>
      <c r="D1761" s="12" t="s">
        <v>149</v>
      </c>
      <c r="E1761" s="17" t="s">
        <v>2410</v>
      </c>
      <c r="F1761" s="48">
        <v>9</v>
      </c>
      <c r="G1761" s="27">
        <v>2</v>
      </c>
      <c r="H1761" s="52">
        <v>10</v>
      </c>
      <c r="I1761" s="17">
        <v>1</v>
      </c>
      <c r="J1761" s="17">
        <v>1</v>
      </c>
      <c r="K1761" s="28">
        <v>5</v>
      </c>
      <c r="L1761" s="16">
        <f t="shared" si="58"/>
        <v>28</v>
      </c>
    </row>
    <row r="1762" spans="1:12" x14ac:dyDescent="0.25">
      <c r="A1762">
        <v>2647</v>
      </c>
      <c r="B1762" t="str">
        <f t="shared" si="59"/>
        <v>Texas,Marion County</v>
      </c>
      <c r="C1762" s="16" t="s">
        <v>59</v>
      </c>
      <c r="D1762" s="12" t="s">
        <v>151</v>
      </c>
      <c r="E1762" s="17" t="s">
        <v>3717</v>
      </c>
      <c r="F1762" s="18">
        <v>7</v>
      </c>
      <c r="G1762" s="19">
        <v>4</v>
      </c>
      <c r="H1762" s="17">
        <v>1</v>
      </c>
      <c r="I1762" s="17">
        <v>1</v>
      </c>
      <c r="J1762" s="17">
        <v>1</v>
      </c>
      <c r="K1762" s="28">
        <v>5</v>
      </c>
      <c r="L1762" s="16">
        <f t="shared" si="58"/>
        <v>19</v>
      </c>
    </row>
    <row r="1763" spans="1:12" x14ac:dyDescent="0.25">
      <c r="A1763">
        <v>2648</v>
      </c>
      <c r="B1763" t="str">
        <f t="shared" si="59"/>
        <v>Texas,Martin County</v>
      </c>
      <c r="C1763" s="16" t="s">
        <v>59</v>
      </c>
      <c r="D1763" s="12" t="s">
        <v>422</v>
      </c>
      <c r="E1763" s="17" t="s">
        <v>3163</v>
      </c>
      <c r="F1763" s="44">
        <v>10</v>
      </c>
      <c r="G1763" s="19">
        <v>4</v>
      </c>
      <c r="H1763" s="17">
        <v>1</v>
      </c>
      <c r="I1763" s="17">
        <v>1</v>
      </c>
      <c r="J1763" s="50">
        <v>3</v>
      </c>
      <c r="K1763" s="28">
        <v>5</v>
      </c>
      <c r="L1763" s="16">
        <f t="shared" si="58"/>
        <v>24</v>
      </c>
    </row>
    <row r="1764" spans="1:12" x14ac:dyDescent="0.25">
      <c r="A1764">
        <v>2649</v>
      </c>
      <c r="B1764" t="str">
        <f t="shared" si="59"/>
        <v>Texas,Mason County</v>
      </c>
      <c r="C1764" s="16" t="s">
        <v>59</v>
      </c>
      <c r="D1764" s="12" t="s">
        <v>620</v>
      </c>
      <c r="E1764" s="17" t="s">
        <v>3613</v>
      </c>
      <c r="F1764" s="48">
        <v>9</v>
      </c>
      <c r="G1764" s="27">
        <v>2</v>
      </c>
      <c r="H1764" s="17">
        <v>1</v>
      </c>
      <c r="I1764" s="17">
        <v>1</v>
      </c>
      <c r="J1764" s="30">
        <v>2</v>
      </c>
      <c r="K1764" s="28">
        <v>5</v>
      </c>
      <c r="L1764" s="16">
        <f t="shared" si="58"/>
        <v>20</v>
      </c>
    </row>
    <row r="1765" spans="1:12" x14ac:dyDescent="0.25">
      <c r="A1765">
        <v>2651</v>
      </c>
      <c r="B1765" t="str">
        <f t="shared" si="59"/>
        <v>Texas,Maverick County</v>
      </c>
      <c r="C1765" s="16" t="s">
        <v>59</v>
      </c>
      <c r="D1765" s="12" t="s">
        <v>1724</v>
      </c>
      <c r="E1765" s="17" t="s">
        <v>3303</v>
      </c>
      <c r="F1765" s="44">
        <v>10</v>
      </c>
      <c r="G1765" s="37">
        <v>5</v>
      </c>
      <c r="H1765" s="17">
        <v>1</v>
      </c>
      <c r="I1765" s="17">
        <v>1</v>
      </c>
      <c r="J1765" s="17">
        <v>1</v>
      </c>
      <c r="K1765" s="28">
        <v>5</v>
      </c>
      <c r="L1765" s="16">
        <f t="shared" si="58"/>
        <v>23</v>
      </c>
    </row>
    <row r="1766" spans="1:12" x14ac:dyDescent="0.25">
      <c r="A1766">
        <v>2653</v>
      </c>
      <c r="B1766" t="str">
        <f t="shared" si="59"/>
        <v>Texas,Menard County</v>
      </c>
      <c r="C1766" s="16" t="s">
        <v>59</v>
      </c>
      <c r="D1766" s="12" t="s">
        <v>622</v>
      </c>
      <c r="E1766" s="17" t="s">
        <v>3614</v>
      </c>
      <c r="F1766" s="48">
        <v>9</v>
      </c>
      <c r="G1766" s="27">
        <v>2</v>
      </c>
      <c r="H1766" s="17">
        <v>1</v>
      </c>
      <c r="I1766" s="17">
        <v>1</v>
      </c>
      <c r="J1766" s="30">
        <v>2</v>
      </c>
      <c r="K1766" s="28">
        <v>5</v>
      </c>
      <c r="L1766" s="16">
        <f t="shared" si="58"/>
        <v>20</v>
      </c>
    </row>
    <row r="1767" spans="1:12" x14ac:dyDescent="0.25">
      <c r="A1767">
        <v>2654</v>
      </c>
      <c r="B1767" t="str">
        <f t="shared" si="59"/>
        <v>Texas,Midland County</v>
      </c>
      <c r="C1767" s="16" t="s">
        <v>59</v>
      </c>
      <c r="D1767" s="12" t="s">
        <v>992</v>
      </c>
      <c r="E1767" s="17" t="s">
        <v>3164</v>
      </c>
      <c r="F1767" s="44">
        <v>10</v>
      </c>
      <c r="G1767" s="19">
        <v>4</v>
      </c>
      <c r="H1767" s="17">
        <v>1</v>
      </c>
      <c r="I1767" s="17">
        <v>1</v>
      </c>
      <c r="J1767" s="50">
        <v>3</v>
      </c>
      <c r="K1767" s="28">
        <v>5</v>
      </c>
      <c r="L1767" s="16">
        <f t="shared" si="58"/>
        <v>24</v>
      </c>
    </row>
    <row r="1768" spans="1:12" x14ac:dyDescent="0.25">
      <c r="A1768">
        <v>2655</v>
      </c>
      <c r="B1768" t="str">
        <f t="shared" si="59"/>
        <v>Texas,Milam County</v>
      </c>
      <c r="C1768" s="16" t="s">
        <v>59</v>
      </c>
      <c r="D1768" s="12" t="s">
        <v>1725</v>
      </c>
      <c r="E1768" s="17" t="s">
        <v>2489</v>
      </c>
      <c r="F1768" s="48">
        <v>9</v>
      </c>
      <c r="G1768" s="19">
        <v>4</v>
      </c>
      <c r="H1768" s="20">
        <v>8</v>
      </c>
      <c r="I1768" s="17">
        <v>1</v>
      </c>
      <c r="J1768" s="17">
        <v>1</v>
      </c>
      <c r="K1768" s="28">
        <v>5</v>
      </c>
      <c r="L1768" s="16">
        <f t="shared" si="58"/>
        <v>28</v>
      </c>
    </row>
    <row r="1769" spans="1:12" x14ac:dyDescent="0.25">
      <c r="A1769">
        <v>2656</v>
      </c>
      <c r="B1769" t="str">
        <f t="shared" si="59"/>
        <v>Texas,Mills County</v>
      </c>
      <c r="C1769" s="16" t="s">
        <v>59</v>
      </c>
      <c r="D1769" s="12" t="s">
        <v>709</v>
      </c>
      <c r="E1769" s="17" t="s">
        <v>3615</v>
      </c>
      <c r="F1769" s="48">
        <v>9</v>
      </c>
      <c r="G1769" s="19">
        <v>4</v>
      </c>
      <c r="H1769" s="17">
        <v>1</v>
      </c>
      <c r="I1769" s="17">
        <v>1</v>
      </c>
      <c r="J1769" s="17">
        <v>1</v>
      </c>
      <c r="K1769" s="28">
        <v>5</v>
      </c>
      <c r="L1769" s="16">
        <f t="shared" si="58"/>
        <v>21</v>
      </c>
    </row>
    <row r="1770" spans="1:12" x14ac:dyDescent="0.25">
      <c r="A1770">
        <v>2657</v>
      </c>
      <c r="B1770" t="str">
        <f t="shared" si="59"/>
        <v>Texas,Mitchell County</v>
      </c>
      <c r="C1770" s="16" t="s">
        <v>59</v>
      </c>
      <c r="D1770" s="12" t="s">
        <v>510</v>
      </c>
      <c r="E1770" s="17" t="s">
        <v>3616</v>
      </c>
      <c r="F1770" s="48">
        <v>9</v>
      </c>
      <c r="G1770" s="27">
        <v>2</v>
      </c>
      <c r="H1770" s="17">
        <v>1</v>
      </c>
      <c r="I1770" s="17">
        <v>1</v>
      </c>
      <c r="J1770" s="30">
        <v>2</v>
      </c>
      <c r="K1770" s="28">
        <v>5</v>
      </c>
      <c r="L1770" s="16">
        <f t="shared" si="58"/>
        <v>20</v>
      </c>
    </row>
    <row r="1771" spans="1:12" x14ac:dyDescent="0.25">
      <c r="A1771">
        <v>2661</v>
      </c>
      <c r="B1771" t="str">
        <f t="shared" si="59"/>
        <v>Texas,Morris County</v>
      </c>
      <c r="C1771" s="16" t="s">
        <v>59</v>
      </c>
      <c r="D1771" s="12" t="s">
        <v>761</v>
      </c>
      <c r="E1771" s="17" t="s">
        <v>3781</v>
      </c>
      <c r="F1771" s="18">
        <v>7</v>
      </c>
      <c r="G1771" s="27">
        <v>2</v>
      </c>
      <c r="H1771" s="17">
        <v>1</v>
      </c>
      <c r="I1771" s="17">
        <v>1</v>
      </c>
      <c r="J1771" s="17">
        <v>1</v>
      </c>
      <c r="K1771" s="28">
        <v>5</v>
      </c>
      <c r="L1771" s="16">
        <f t="shared" si="58"/>
        <v>17</v>
      </c>
    </row>
    <row r="1772" spans="1:12" x14ac:dyDescent="0.25">
      <c r="A1772">
        <v>2662</v>
      </c>
      <c r="B1772" t="str">
        <f t="shared" si="59"/>
        <v>Texas,Motley County</v>
      </c>
      <c r="C1772" s="16" t="s">
        <v>59</v>
      </c>
      <c r="D1772" s="12" t="s">
        <v>1727</v>
      </c>
      <c r="E1772" s="17" t="s">
        <v>3617</v>
      </c>
      <c r="F1772" s="48">
        <v>9</v>
      </c>
      <c r="G1772" s="27">
        <v>2</v>
      </c>
      <c r="H1772" s="17">
        <v>1</v>
      </c>
      <c r="I1772" s="17">
        <v>1</v>
      </c>
      <c r="J1772" s="30">
        <v>2</v>
      </c>
      <c r="K1772" s="28">
        <v>5</v>
      </c>
      <c r="L1772" s="16">
        <f t="shared" si="58"/>
        <v>20</v>
      </c>
    </row>
    <row r="1773" spans="1:12" x14ac:dyDescent="0.25">
      <c r="A1773">
        <v>2663</v>
      </c>
      <c r="B1773" t="str">
        <f t="shared" si="59"/>
        <v>Texas,Nacogdoches County</v>
      </c>
      <c r="C1773" s="16" t="s">
        <v>59</v>
      </c>
      <c r="D1773" s="12" t="s">
        <v>1728</v>
      </c>
      <c r="E1773" s="17" t="s">
        <v>2490</v>
      </c>
      <c r="F1773" s="48">
        <v>9</v>
      </c>
      <c r="G1773" s="27">
        <v>2</v>
      </c>
      <c r="H1773" s="38">
        <v>9</v>
      </c>
      <c r="I1773" s="17">
        <v>1</v>
      </c>
      <c r="J1773" s="17">
        <v>1</v>
      </c>
      <c r="K1773" s="28">
        <v>5</v>
      </c>
      <c r="L1773" s="16">
        <f t="shared" si="58"/>
        <v>27</v>
      </c>
    </row>
    <row r="1774" spans="1:12" x14ac:dyDescent="0.25">
      <c r="A1774">
        <v>2664</v>
      </c>
      <c r="B1774" t="str">
        <f t="shared" si="59"/>
        <v>Texas,Navarro County</v>
      </c>
      <c r="C1774" s="16" t="s">
        <v>59</v>
      </c>
      <c r="D1774" s="12" t="s">
        <v>1729</v>
      </c>
      <c r="E1774" s="17" t="s">
        <v>2336</v>
      </c>
      <c r="F1774" s="48">
        <v>9</v>
      </c>
      <c r="G1774" s="19">
        <v>4</v>
      </c>
      <c r="H1774" s="52">
        <v>10</v>
      </c>
      <c r="I1774" s="17">
        <v>1</v>
      </c>
      <c r="J1774" s="17">
        <v>1</v>
      </c>
      <c r="K1774" s="28">
        <v>5</v>
      </c>
      <c r="L1774" s="16">
        <f t="shared" si="58"/>
        <v>30</v>
      </c>
    </row>
    <row r="1775" spans="1:12" x14ac:dyDescent="0.25">
      <c r="A1775">
        <v>2666</v>
      </c>
      <c r="B1775" t="str">
        <f t="shared" si="59"/>
        <v>Texas,Nolan County</v>
      </c>
      <c r="C1775" s="16" t="s">
        <v>59</v>
      </c>
      <c r="D1775" s="12" t="s">
        <v>1730</v>
      </c>
      <c r="E1775" s="17" t="s">
        <v>2491</v>
      </c>
      <c r="F1775" s="48">
        <v>9</v>
      </c>
      <c r="G1775" s="27">
        <v>2</v>
      </c>
      <c r="H1775" s="20">
        <v>8</v>
      </c>
      <c r="I1775" s="17">
        <v>1</v>
      </c>
      <c r="J1775" s="30">
        <v>2</v>
      </c>
      <c r="K1775" s="28">
        <v>5</v>
      </c>
      <c r="L1775" s="16">
        <f t="shared" si="58"/>
        <v>27</v>
      </c>
    </row>
    <row r="1776" spans="1:12" x14ac:dyDescent="0.25">
      <c r="A1776">
        <v>2671</v>
      </c>
      <c r="B1776" t="str">
        <f t="shared" si="59"/>
        <v>Texas,Palo Pinto County</v>
      </c>
      <c r="C1776" s="16" t="s">
        <v>59</v>
      </c>
      <c r="D1776" s="12" t="s">
        <v>1733</v>
      </c>
      <c r="E1776" s="17" t="s">
        <v>3618</v>
      </c>
      <c r="F1776" s="48">
        <v>9</v>
      </c>
      <c r="G1776" s="19">
        <v>4</v>
      </c>
      <c r="H1776" s="17">
        <v>1</v>
      </c>
      <c r="I1776" s="17">
        <v>1</v>
      </c>
      <c r="J1776" s="17">
        <v>1</v>
      </c>
      <c r="K1776" s="28">
        <v>5</v>
      </c>
      <c r="L1776" s="16">
        <f t="shared" si="58"/>
        <v>21</v>
      </c>
    </row>
    <row r="1777" spans="1:12" x14ac:dyDescent="0.25">
      <c r="A1777">
        <v>2672</v>
      </c>
      <c r="B1777" t="str">
        <f t="shared" si="59"/>
        <v>Texas,Panola County</v>
      </c>
      <c r="C1777" s="16" t="s">
        <v>59</v>
      </c>
      <c r="D1777" s="12" t="s">
        <v>1095</v>
      </c>
      <c r="E1777" s="17" t="s">
        <v>2411</v>
      </c>
      <c r="F1777" s="18">
        <v>7</v>
      </c>
      <c r="G1777" s="19">
        <v>4</v>
      </c>
      <c r="H1777" s="52">
        <v>10</v>
      </c>
      <c r="I1777" s="17">
        <v>1</v>
      </c>
      <c r="J1777" s="17">
        <v>1</v>
      </c>
      <c r="K1777" s="28">
        <v>5</v>
      </c>
      <c r="L1777" s="16">
        <f t="shared" si="58"/>
        <v>28</v>
      </c>
    </row>
    <row r="1778" spans="1:12" x14ac:dyDescent="0.25">
      <c r="A1778">
        <v>2673</v>
      </c>
      <c r="B1778" t="str">
        <f t="shared" si="59"/>
        <v>Texas,Parker County</v>
      </c>
      <c r="C1778" s="16" t="s">
        <v>59</v>
      </c>
      <c r="D1778" s="12" t="s">
        <v>1734</v>
      </c>
      <c r="E1778" s="17" t="s">
        <v>3619</v>
      </c>
      <c r="F1778" s="48">
        <v>9</v>
      </c>
      <c r="G1778" s="19">
        <v>4</v>
      </c>
      <c r="H1778" s="17">
        <v>1</v>
      </c>
      <c r="I1778" s="17">
        <v>1</v>
      </c>
      <c r="J1778" s="17">
        <v>1</v>
      </c>
      <c r="K1778" s="28">
        <v>5</v>
      </c>
      <c r="L1778" s="16">
        <f t="shared" si="58"/>
        <v>21</v>
      </c>
    </row>
    <row r="1779" spans="1:12" x14ac:dyDescent="0.25">
      <c r="A1779">
        <v>2675</v>
      </c>
      <c r="B1779" t="str">
        <f t="shared" si="59"/>
        <v>Texas,Pecos County</v>
      </c>
      <c r="C1779" s="16" t="s">
        <v>59</v>
      </c>
      <c r="D1779" s="12" t="s">
        <v>1736</v>
      </c>
      <c r="E1779" s="17" t="s">
        <v>2266</v>
      </c>
      <c r="F1779" s="48">
        <v>9</v>
      </c>
      <c r="G1779" s="19">
        <v>4</v>
      </c>
      <c r="H1779" s="20">
        <v>8</v>
      </c>
      <c r="I1779" s="17">
        <v>1</v>
      </c>
      <c r="J1779" s="41">
        <v>6</v>
      </c>
      <c r="K1779" s="28">
        <v>5</v>
      </c>
      <c r="L1779" s="16">
        <f t="shared" si="58"/>
        <v>33</v>
      </c>
    </row>
    <row r="1780" spans="1:12" x14ac:dyDescent="0.25">
      <c r="A1780">
        <v>2677</v>
      </c>
      <c r="B1780" t="str">
        <f t="shared" si="59"/>
        <v>Texas,Potter County</v>
      </c>
      <c r="C1780" s="16" t="s">
        <v>59</v>
      </c>
      <c r="D1780" s="12" t="s">
        <v>1526</v>
      </c>
      <c r="E1780" s="17" t="s">
        <v>2721</v>
      </c>
      <c r="F1780" s="18">
        <v>7</v>
      </c>
      <c r="G1780" s="27">
        <v>2</v>
      </c>
      <c r="H1780" s="35">
        <v>8</v>
      </c>
      <c r="I1780" s="17">
        <v>1</v>
      </c>
      <c r="J1780" s="30">
        <v>2</v>
      </c>
      <c r="K1780" s="28">
        <v>5</v>
      </c>
      <c r="L1780" s="16">
        <f t="shared" si="58"/>
        <v>25</v>
      </c>
    </row>
    <row r="1781" spans="1:12" x14ac:dyDescent="0.25">
      <c r="A1781">
        <v>2678</v>
      </c>
      <c r="B1781" t="str">
        <f t="shared" si="59"/>
        <v>Texas,Presidio County</v>
      </c>
      <c r="C1781" s="16" t="s">
        <v>59</v>
      </c>
      <c r="D1781" s="12" t="s">
        <v>1737</v>
      </c>
      <c r="E1781" s="17" t="s">
        <v>2833</v>
      </c>
      <c r="F1781" s="44">
        <v>10</v>
      </c>
      <c r="G1781" s="23">
        <v>6</v>
      </c>
      <c r="H1781" s="17">
        <v>1</v>
      </c>
      <c r="I1781" s="17">
        <v>1</v>
      </c>
      <c r="J1781" s="55">
        <v>4</v>
      </c>
      <c r="K1781" s="28">
        <v>5</v>
      </c>
      <c r="L1781" s="16">
        <f t="shared" si="58"/>
        <v>27</v>
      </c>
    </row>
    <row r="1782" spans="1:12" x14ac:dyDescent="0.25">
      <c r="A1782">
        <v>2679</v>
      </c>
      <c r="B1782" t="str">
        <f t="shared" si="59"/>
        <v>Texas,Rains County</v>
      </c>
      <c r="C1782" s="16" t="s">
        <v>59</v>
      </c>
      <c r="D1782" s="12" t="s">
        <v>1738</v>
      </c>
      <c r="E1782" s="17" t="s">
        <v>3620</v>
      </c>
      <c r="F1782" s="48">
        <v>9</v>
      </c>
      <c r="G1782" s="19">
        <v>4</v>
      </c>
      <c r="H1782" s="17">
        <v>1</v>
      </c>
      <c r="I1782" s="17">
        <v>1</v>
      </c>
      <c r="J1782" s="17">
        <v>1</v>
      </c>
      <c r="K1782" s="28">
        <v>5</v>
      </c>
      <c r="L1782" s="16">
        <f t="shared" si="58"/>
        <v>21</v>
      </c>
    </row>
    <row r="1783" spans="1:12" x14ac:dyDescent="0.25">
      <c r="A1783">
        <v>2681</v>
      </c>
      <c r="B1783" t="str">
        <f t="shared" si="59"/>
        <v>Texas,Reagan County</v>
      </c>
      <c r="C1783" s="16" t="s">
        <v>59</v>
      </c>
      <c r="D1783" s="12" t="s">
        <v>1740</v>
      </c>
      <c r="E1783" s="17" t="s">
        <v>2292</v>
      </c>
      <c r="F1783" s="44">
        <v>10</v>
      </c>
      <c r="G1783" s="19">
        <v>4</v>
      </c>
      <c r="H1783" s="20">
        <v>8</v>
      </c>
      <c r="I1783" s="17">
        <v>1</v>
      </c>
      <c r="J1783" s="50">
        <v>3</v>
      </c>
      <c r="K1783" s="28">
        <v>5</v>
      </c>
      <c r="L1783" s="16">
        <f t="shared" si="58"/>
        <v>31</v>
      </c>
    </row>
    <row r="1784" spans="1:12" x14ac:dyDescent="0.25">
      <c r="A1784">
        <v>2683</v>
      </c>
      <c r="B1784" t="str">
        <f t="shared" si="59"/>
        <v>Texas,Red River County</v>
      </c>
      <c r="C1784" s="16" t="s">
        <v>59</v>
      </c>
      <c r="D1784" s="12" t="s">
        <v>1742</v>
      </c>
      <c r="E1784" s="17" t="s">
        <v>2589</v>
      </c>
      <c r="F1784" s="18">
        <v>7</v>
      </c>
      <c r="G1784" s="27">
        <v>2</v>
      </c>
      <c r="H1784" s="38">
        <v>9</v>
      </c>
      <c r="I1784" s="17">
        <v>1</v>
      </c>
      <c r="J1784" s="17">
        <v>1</v>
      </c>
      <c r="K1784" s="28">
        <v>5</v>
      </c>
      <c r="L1784" s="16">
        <f t="shared" si="58"/>
        <v>25</v>
      </c>
    </row>
    <row r="1785" spans="1:12" x14ac:dyDescent="0.25">
      <c r="A1785">
        <v>2684</v>
      </c>
      <c r="B1785" t="str">
        <f t="shared" si="59"/>
        <v>Texas,Reeves County</v>
      </c>
      <c r="C1785" s="16" t="s">
        <v>59</v>
      </c>
      <c r="D1785" s="12" t="s">
        <v>1743</v>
      </c>
      <c r="E1785" s="17" t="s">
        <v>3044</v>
      </c>
      <c r="F1785" s="48">
        <v>9</v>
      </c>
      <c r="G1785" s="27">
        <v>2</v>
      </c>
      <c r="H1785" s="17">
        <v>1</v>
      </c>
      <c r="I1785" s="17">
        <v>1</v>
      </c>
      <c r="J1785" s="47">
        <v>6</v>
      </c>
      <c r="K1785" s="28">
        <v>5</v>
      </c>
      <c r="L1785" s="16">
        <f t="shared" si="58"/>
        <v>24</v>
      </c>
    </row>
    <row r="1786" spans="1:12" x14ac:dyDescent="0.25">
      <c r="A1786">
        <v>2687</v>
      </c>
      <c r="B1786" t="str">
        <f t="shared" si="59"/>
        <v>Texas,Robertson County</v>
      </c>
      <c r="C1786" s="16" t="s">
        <v>59</v>
      </c>
      <c r="D1786" s="12" t="s">
        <v>842</v>
      </c>
      <c r="E1786" s="17" t="s">
        <v>2412</v>
      </c>
      <c r="F1786" s="48">
        <v>9</v>
      </c>
      <c r="G1786" s="19">
        <v>4</v>
      </c>
      <c r="H1786" s="38">
        <v>9</v>
      </c>
      <c r="I1786" s="17">
        <v>1</v>
      </c>
      <c r="J1786" s="17">
        <v>1</v>
      </c>
      <c r="K1786" s="28">
        <v>5</v>
      </c>
      <c r="L1786" s="16">
        <f t="shared" si="58"/>
        <v>29</v>
      </c>
    </row>
    <row r="1787" spans="1:12" x14ac:dyDescent="0.25">
      <c r="A1787">
        <v>2688</v>
      </c>
      <c r="B1787" t="str">
        <f t="shared" si="59"/>
        <v>Texas,Rockwall County</v>
      </c>
      <c r="C1787" s="16" t="s">
        <v>59</v>
      </c>
      <c r="D1787" s="12" t="s">
        <v>1745</v>
      </c>
      <c r="E1787" s="17" t="s">
        <v>2337</v>
      </c>
      <c r="F1787" s="48">
        <v>9</v>
      </c>
      <c r="G1787" s="19">
        <v>4</v>
      </c>
      <c r="H1787" s="52">
        <v>10</v>
      </c>
      <c r="I1787" s="17">
        <v>1</v>
      </c>
      <c r="J1787" s="17">
        <v>1</v>
      </c>
      <c r="K1787" s="28">
        <v>5</v>
      </c>
      <c r="L1787" s="16">
        <f t="shared" si="58"/>
        <v>30</v>
      </c>
    </row>
    <row r="1788" spans="1:12" x14ac:dyDescent="0.25">
      <c r="A1788">
        <v>2689</v>
      </c>
      <c r="B1788" t="str">
        <f t="shared" si="59"/>
        <v>Texas,Runnels County</v>
      </c>
      <c r="C1788" s="16" t="s">
        <v>59</v>
      </c>
      <c r="D1788" s="12" t="s">
        <v>1746</v>
      </c>
      <c r="E1788" s="17" t="s">
        <v>2338</v>
      </c>
      <c r="F1788" s="48">
        <v>9</v>
      </c>
      <c r="G1788" s="19">
        <v>4</v>
      </c>
      <c r="H1788" s="38">
        <v>9</v>
      </c>
      <c r="I1788" s="17">
        <v>1</v>
      </c>
      <c r="J1788" s="30">
        <v>2</v>
      </c>
      <c r="K1788" s="28">
        <v>5</v>
      </c>
      <c r="L1788" s="16">
        <f t="shared" si="58"/>
        <v>30</v>
      </c>
    </row>
    <row r="1789" spans="1:12" x14ac:dyDescent="0.25">
      <c r="A1789">
        <v>2690</v>
      </c>
      <c r="B1789" t="str">
        <f t="shared" si="59"/>
        <v>Texas,Rusk County</v>
      </c>
      <c r="C1789" s="16" t="s">
        <v>59</v>
      </c>
      <c r="D1789" s="12" t="s">
        <v>1747</v>
      </c>
      <c r="E1789" s="17" t="s">
        <v>2492</v>
      </c>
      <c r="F1789" s="18">
        <v>7</v>
      </c>
      <c r="G1789" s="27">
        <v>2</v>
      </c>
      <c r="H1789" s="52">
        <v>10</v>
      </c>
      <c r="I1789" s="17">
        <v>1</v>
      </c>
      <c r="J1789" s="17">
        <v>1</v>
      </c>
      <c r="K1789" s="28">
        <v>5</v>
      </c>
      <c r="L1789" s="16">
        <f t="shared" si="58"/>
        <v>26</v>
      </c>
    </row>
    <row r="1790" spans="1:12" x14ac:dyDescent="0.25">
      <c r="A1790">
        <v>2692</v>
      </c>
      <c r="B1790" t="str">
        <f t="shared" si="59"/>
        <v>Texas,San Augustine County</v>
      </c>
      <c r="C1790" s="16" t="s">
        <v>59</v>
      </c>
      <c r="D1790" s="12" t="s">
        <v>1749</v>
      </c>
      <c r="E1790" s="17" t="s">
        <v>2493</v>
      </c>
      <c r="F1790" s="18">
        <v>7</v>
      </c>
      <c r="G1790" s="27">
        <v>2</v>
      </c>
      <c r="H1790" s="52">
        <v>10</v>
      </c>
      <c r="I1790" s="17">
        <v>1</v>
      </c>
      <c r="J1790" s="17">
        <v>1</v>
      </c>
      <c r="K1790" s="28">
        <v>5</v>
      </c>
      <c r="L1790" s="16">
        <f t="shared" si="58"/>
        <v>26</v>
      </c>
    </row>
    <row r="1791" spans="1:12" x14ac:dyDescent="0.25">
      <c r="A1791">
        <v>2695</v>
      </c>
      <c r="B1791" t="str">
        <f t="shared" si="59"/>
        <v>Texas,San Saba County</v>
      </c>
      <c r="C1791" s="16" t="s">
        <v>59</v>
      </c>
      <c r="D1791" s="12" t="s">
        <v>1752</v>
      </c>
      <c r="E1791" s="17" t="s">
        <v>3304</v>
      </c>
      <c r="F1791" s="44">
        <v>10</v>
      </c>
      <c r="G1791" s="19">
        <v>4</v>
      </c>
      <c r="H1791" s="17">
        <v>1</v>
      </c>
      <c r="I1791" s="17">
        <v>1</v>
      </c>
      <c r="J1791" s="30">
        <v>2</v>
      </c>
      <c r="K1791" s="28">
        <v>5</v>
      </c>
      <c r="L1791" s="16">
        <f t="shared" si="58"/>
        <v>23</v>
      </c>
    </row>
    <row r="1792" spans="1:12" x14ac:dyDescent="0.25">
      <c r="A1792">
        <v>2696</v>
      </c>
      <c r="B1792" t="str">
        <f t="shared" si="59"/>
        <v>Texas,Schleicher County</v>
      </c>
      <c r="C1792" s="16" t="s">
        <v>59</v>
      </c>
      <c r="D1792" s="12" t="s">
        <v>1753</v>
      </c>
      <c r="E1792" s="17" t="s">
        <v>3305</v>
      </c>
      <c r="F1792" s="48">
        <v>9</v>
      </c>
      <c r="G1792" s="19">
        <v>4</v>
      </c>
      <c r="H1792" s="17">
        <v>1</v>
      </c>
      <c r="I1792" s="17">
        <v>1</v>
      </c>
      <c r="J1792" s="50">
        <v>3</v>
      </c>
      <c r="K1792" s="28">
        <v>5</v>
      </c>
      <c r="L1792" s="16">
        <f t="shared" si="58"/>
        <v>23</v>
      </c>
    </row>
    <row r="1793" spans="1:12" x14ac:dyDescent="0.25">
      <c r="A1793">
        <v>2697</v>
      </c>
      <c r="B1793" t="str">
        <f t="shared" si="59"/>
        <v>Texas,Scurry County</v>
      </c>
      <c r="C1793" s="16" t="s">
        <v>59</v>
      </c>
      <c r="D1793" s="12" t="s">
        <v>1754</v>
      </c>
      <c r="E1793" s="17" t="s">
        <v>3466</v>
      </c>
      <c r="F1793" s="48">
        <v>9</v>
      </c>
      <c r="G1793" s="19">
        <v>4</v>
      </c>
      <c r="H1793" s="17">
        <v>1</v>
      </c>
      <c r="I1793" s="17">
        <v>1</v>
      </c>
      <c r="J1793" s="30">
        <v>2</v>
      </c>
      <c r="K1793" s="28">
        <v>5</v>
      </c>
      <c r="L1793" s="16">
        <f t="shared" si="58"/>
        <v>22</v>
      </c>
    </row>
    <row r="1794" spans="1:12" x14ac:dyDescent="0.25">
      <c r="A1794">
        <v>2698</v>
      </c>
      <c r="B1794" t="str">
        <f t="shared" si="59"/>
        <v>Texas,Shackelford County</v>
      </c>
      <c r="C1794" s="16" t="s">
        <v>59</v>
      </c>
      <c r="D1794" s="12" t="s">
        <v>1755</v>
      </c>
      <c r="E1794" s="17" t="s">
        <v>3621</v>
      </c>
      <c r="F1794" s="48">
        <v>9</v>
      </c>
      <c r="G1794" s="19">
        <v>4</v>
      </c>
      <c r="H1794" s="17">
        <v>1</v>
      </c>
      <c r="I1794" s="17">
        <v>1</v>
      </c>
      <c r="J1794" s="17">
        <v>1</v>
      </c>
      <c r="K1794" s="28">
        <v>5</v>
      </c>
      <c r="L1794" s="16">
        <f t="shared" ref="L1794:L1857" si="60">SUM(F1794:K1794)</f>
        <v>21</v>
      </c>
    </row>
    <row r="1795" spans="1:12" x14ac:dyDescent="0.25">
      <c r="A1795">
        <v>2699</v>
      </c>
      <c r="B1795" t="str">
        <f t="shared" ref="B1795:B1858" si="61">C1795&amp;","&amp;D1795</f>
        <v>Texas,Shelby County</v>
      </c>
      <c r="C1795" s="16" t="s">
        <v>59</v>
      </c>
      <c r="D1795" s="12" t="s">
        <v>163</v>
      </c>
      <c r="E1795" s="17" t="s">
        <v>2339</v>
      </c>
      <c r="F1795" s="48">
        <v>9</v>
      </c>
      <c r="G1795" s="19">
        <v>4</v>
      </c>
      <c r="H1795" s="52">
        <v>10</v>
      </c>
      <c r="I1795" s="17">
        <v>1</v>
      </c>
      <c r="J1795" s="17">
        <v>1</v>
      </c>
      <c r="K1795" s="28">
        <v>5</v>
      </c>
      <c r="L1795" s="16">
        <f t="shared" si="60"/>
        <v>30</v>
      </c>
    </row>
    <row r="1796" spans="1:12" x14ac:dyDescent="0.25">
      <c r="A1796">
        <v>2701</v>
      </c>
      <c r="B1796" t="str">
        <f t="shared" si="61"/>
        <v>Texas,Smith County</v>
      </c>
      <c r="C1796" s="16" t="s">
        <v>59</v>
      </c>
      <c r="D1796" s="12" t="s">
        <v>783</v>
      </c>
      <c r="E1796" s="17" t="s">
        <v>2494</v>
      </c>
      <c r="F1796" s="18">
        <v>7</v>
      </c>
      <c r="G1796" s="27">
        <v>2</v>
      </c>
      <c r="H1796" s="52">
        <v>10</v>
      </c>
      <c r="I1796" s="17">
        <v>1</v>
      </c>
      <c r="J1796" s="17">
        <v>1</v>
      </c>
      <c r="K1796" s="28">
        <v>5</v>
      </c>
      <c r="L1796" s="16">
        <f t="shared" si="60"/>
        <v>26</v>
      </c>
    </row>
    <row r="1797" spans="1:12" x14ac:dyDescent="0.25">
      <c r="A1797">
        <v>2702</v>
      </c>
      <c r="B1797" t="str">
        <f t="shared" si="61"/>
        <v>Texas,Somervell County</v>
      </c>
      <c r="C1797" s="16" t="s">
        <v>59</v>
      </c>
      <c r="D1797" s="12" t="s">
        <v>1756</v>
      </c>
      <c r="E1797" s="17" t="s">
        <v>3718</v>
      </c>
      <c r="F1797" s="48">
        <v>9</v>
      </c>
      <c r="G1797" s="27">
        <v>2</v>
      </c>
      <c r="H1797" s="17">
        <v>1</v>
      </c>
      <c r="I1797" s="17">
        <v>1</v>
      </c>
      <c r="J1797" s="17">
        <v>1</v>
      </c>
      <c r="K1797" s="28">
        <v>5</v>
      </c>
      <c r="L1797" s="16">
        <f t="shared" si="60"/>
        <v>19</v>
      </c>
    </row>
    <row r="1798" spans="1:12" x14ac:dyDescent="0.25">
      <c r="A1798">
        <v>2704</v>
      </c>
      <c r="B1798" t="str">
        <f t="shared" si="61"/>
        <v>Texas,Stephens County</v>
      </c>
      <c r="C1798" s="16" t="s">
        <v>59</v>
      </c>
      <c r="D1798" s="12" t="s">
        <v>525</v>
      </c>
      <c r="E1798" s="17" t="s">
        <v>3622</v>
      </c>
      <c r="F1798" s="48">
        <v>9</v>
      </c>
      <c r="G1798" s="19">
        <v>4</v>
      </c>
      <c r="H1798" s="17">
        <v>1</v>
      </c>
      <c r="I1798" s="17">
        <v>1</v>
      </c>
      <c r="J1798" s="17">
        <v>1</v>
      </c>
      <c r="K1798" s="28">
        <v>5</v>
      </c>
      <c r="L1798" s="16">
        <f t="shared" si="60"/>
        <v>21</v>
      </c>
    </row>
    <row r="1799" spans="1:12" x14ac:dyDescent="0.25">
      <c r="A1799">
        <v>2705</v>
      </c>
      <c r="B1799" t="str">
        <f t="shared" si="61"/>
        <v>Texas,Sterling County</v>
      </c>
      <c r="C1799" s="16" t="s">
        <v>59</v>
      </c>
      <c r="D1799" s="12" t="s">
        <v>1758</v>
      </c>
      <c r="E1799" s="17" t="s">
        <v>3467</v>
      </c>
      <c r="F1799" s="48">
        <v>9</v>
      </c>
      <c r="G1799" s="27">
        <v>2</v>
      </c>
      <c r="H1799" s="17">
        <v>1</v>
      </c>
      <c r="I1799" s="17">
        <v>1</v>
      </c>
      <c r="J1799" s="50">
        <v>3</v>
      </c>
      <c r="K1799" s="28">
        <v>5</v>
      </c>
      <c r="L1799" s="16">
        <f t="shared" si="60"/>
        <v>21</v>
      </c>
    </row>
    <row r="1800" spans="1:12" x14ac:dyDescent="0.25">
      <c r="A1800">
        <v>2706</v>
      </c>
      <c r="B1800" t="str">
        <f t="shared" si="61"/>
        <v>Texas,Stonewall County</v>
      </c>
      <c r="C1800" s="16" t="s">
        <v>59</v>
      </c>
      <c r="D1800" s="12" t="s">
        <v>1759</v>
      </c>
      <c r="E1800" s="17" t="s">
        <v>3468</v>
      </c>
      <c r="F1800" s="48">
        <v>9</v>
      </c>
      <c r="G1800" s="19">
        <v>4</v>
      </c>
      <c r="H1800" s="17">
        <v>1</v>
      </c>
      <c r="I1800" s="17">
        <v>1</v>
      </c>
      <c r="J1800" s="30">
        <v>2</v>
      </c>
      <c r="K1800" s="28">
        <v>5</v>
      </c>
      <c r="L1800" s="16">
        <f t="shared" si="60"/>
        <v>22</v>
      </c>
    </row>
    <row r="1801" spans="1:12" x14ac:dyDescent="0.25">
      <c r="A1801">
        <v>2707</v>
      </c>
      <c r="B1801" t="str">
        <f t="shared" si="61"/>
        <v>Texas,Sutton County</v>
      </c>
      <c r="C1801" s="16" t="s">
        <v>59</v>
      </c>
      <c r="D1801" s="12" t="s">
        <v>1760</v>
      </c>
      <c r="E1801" s="17" t="s">
        <v>2413</v>
      </c>
      <c r="F1801" s="48">
        <v>9</v>
      </c>
      <c r="G1801" s="27">
        <v>2</v>
      </c>
      <c r="H1801" s="20">
        <v>8</v>
      </c>
      <c r="I1801" s="17">
        <v>1</v>
      </c>
      <c r="J1801" s="50">
        <v>3</v>
      </c>
      <c r="K1801" s="28">
        <v>5</v>
      </c>
      <c r="L1801" s="16">
        <f t="shared" si="60"/>
        <v>28</v>
      </c>
    </row>
    <row r="1802" spans="1:12" x14ac:dyDescent="0.25">
      <c r="A1802">
        <v>2709</v>
      </c>
      <c r="B1802" t="str">
        <f t="shared" si="61"/>
        <v>Texas,Tarrant County</v>
      </c>
      <c r="C1802" s="16" t="s">
        <v>59</v>
      </c>
      <c r="D1802" s="12" t="s">
        <v>1762</v>
      </c>
      <c r="E1802" s="17" t="s">
        <v>2340</v>
      </c>
      <c r="F1802" s="48">
        <v>9</v>
      </c>
      <c r="G1802" s="19">
        <v>4</v>
      </c>
      <c r="H1802" s="52">
        <v>10</v>
      </c>
      <c r="I1802" s="17">
        <v>1</v>
      </c>
      <c r="J1802" s="17">
        <v>1</v>
      </c>
      <c r="K1802" s="28">
        <v>5</v>
      </c>
      <c r="L1802" s="16">
        <f t="shared" si="60"/>
        <v>30</v>
      </c>
    </row>
    <row r="1803" spans="1:12" x14ac:dyDescent="0.25">
      <c r="A1803">
        <v>2710</v>
      </c>
      <c r="B1803" t="str">
        <f t="shared" si="61"/>
        <v>Texas,Taylor County</v>
      </c>
      <c r="C1803" s="16" t="s">
        <v>59</v>
      </c>
      <c r="D1803" s="12" t="s">
        <v>438</v>
      </c>
      <c r="E1803" s="17" t="s">
        <v>2341</v>
      </c>
      <c r="F1803" s="48">
        <v>9</v>
      </c>
      <c r="G1803" s="19">
        <v>4</v>
      </c>
      <c r="H1803" s="38">
        <v>9</v>
      </c>
      <c r="I1803" s="17">
        <v>1</v>
      </c>
      <c r="J1803" s="30">
        <v>2</v>
      </c>
      <c r="K1803" s="28">
        <v>5</v>
      </c>
      <c r="L1803" s="16">
        <f t="shared" si="60"/>
        <v>30</v>
      </c>
    </row>
    <row r="1804" spans="1:12" x14ac:dyDescent="0.25">
      <c r="A1804">
        <v>2711</v>
      </c>
      <c r="B1804" t="str">
        <f t="shared" si="61"/>
        <v>Texas,Terrell County</v>
      </c>
      <c r="C1804" s="16" t="s">
        <v>59</v>
      </c>
      <c r="D1804" s="12" t="s">
        <v>531</v>
      </c>
      <c r="E1804" s="17" t="s">
        <v>2722</v>
      </c>
      <c r="F1804" s="44">
        <v>10</v>
      </c>
      <c r="G1804" s="37">
        <v>5</v>
      </c>
      <c r="H1804" s="17">
        <v>1</v>
      </c>
      <c r="I1804" s="17">
        <v>1</v>
      </c>
      <c r="J1804" s="47">
        <v>6</v>
      </c>
      <c r="K1804" s="28">
        <v>5</v>
      </c>
      <c r="L1804" s="16">
        <f t="shared" si="60"/>
        <v>28</v>
      </c>
    </row>
    <row r="1805" spans="1:12" x14ac:dyDescent="0.25">
      <c r="A1805">
        <v>2712</v>
      </c>
      <c r="B1805" t="str">
        <f t="shared" si="61"/>
        <v>Texas,Terry County</v>
      </c>
      <c r="C1805" s="16" t="s">
        <v>59</v>
      </c>
      <c r="D1805" s="12" t="s">
        <v>1763</v>
      </c>
      <c r="E1805" s="17" t="s">
        <v>2414</v>
      </c>
      <c r="F1805" s="48">
        <v>9</v>
      </c>
      <c r="G1805" s="27">
        <v>2</v>
      </c>
      <c r="H1805" s="20">
        <v>8</v>
      </c>
      <c r="I1805" s="17">
        <v>1</v>
      </c>
      <c r="J1805" s="50">
        <v>3</v>
      </c>
      <c r="K1805" s="28">
        <v>5</v>
      </c>
      <c r="L1805" s="16">
        <f t="shared" si="60"/>
        <v>28</v>
      </c>
    </row>
    <row r="1806" spans="1:12" x14ac:dyDescent="0.25">
      <c r="A1806">
        <v>2713</v>
      </c>
      <c r="B1806" t="str">
        <f t="shared" si="61"/>
        <v>Texas,Throckmorton County</v>
      </c>
      <c r="C1806" s="16" t="s">
        <v>59</v>
      </c>
      <c r="D1806" s="12" t="s">
        <v>1764</v>
      </c>
      <c r="E1806" s="17" t="s">
        <v>2342</v>
      </c>
      <c r="F1806" s="48">
        <v>9</v>
      </c>
      <c r="G1806" s="19">
        <v>4</v>
      </c>
      <c r="H1806" s="52">
        <v>10</v>
      </c>
      <c r="I1806" s="17">
        <v>1</v>
      </c>
      <c r="J1806" s="17">
        <v>1</v>
      </c>
      <c r="K1806" s="28">
        <v>5</v>
      </c>
      <c r="L1806" s="16">
        <f t="shared" si="60"/>
        <v>30</v>
      </c>
    </row>
    <row r="1807" spans="1:12" x14ac:dyDescent="0.25">
      <c r="A1807">
        <v>2714</v>
      </c>
      <c r="B1807" t="str">
        <f t="shared" si="61"/>
        <v>Texas,Titus County</v>
      </c>
      <c r="C1807" s="16" t="s">
        <v>59</v>
      </c>
      <c r="D1807" s="12" t="s">
        <v>1765</v>
      </c>
      <c r="E1807" s="17" t="s">
        <v>3782</v>
      </c>
      <c r="F1807" s="18">
        <v>7</v>
      </c>
      <c r="G1807" s="27">
        <v>2</v>
      </c>
      <c r="H1807" s="17">
        <v>1</v>
      </c>
      <c r="I1807" s="17">
        <v>1</v>
      </c>
      <c r="J1807" s="17">
        <v>1</v>
      </c>
      <c r="K1807" s="28">
        <v>5</v>
      </c>
      <c r="L1807" s="16">
        <f t="shared" si="60"/>
        <v>17</v>
      </c>
    </row>
    <row r="1808" spans="1:12" x14ac:dyDescent="0.25">
      <c r="A1808">
        <v>2715</v>
      </c>
      <c r="B1808" t="str">
        <f t="shared" si="61"/>
        <v>Texas,Tom Green County</v>
      </c>
      <c r="C1808" s="16" t="s">
        <v>59</v>
      </c>
      <c r="D1808" s="12" t="s">
        <v>1766</v>
      </c>
      <c r="E1808" s="17" t="s">
        <v>2343</v>
      </c>
      <c r="F1808" s="48">
        <v>9</v>
      </c>
      <c r="G1808" s="19">
        <v>4</v>
      </c>
      <c r="H1808" s="20">
        <v>8</v>
      </c>
      <c r="I1808" s="17">
        <v>1</v>
      </c>
      <c r="J1808" s="50">
        <v>3</v>
      </c>
      <c r="K1808" s="28">
        <v>5</v>
      </c>
      <c r="L1808" s="16">
        <f t="shared" si="60"/>
        <v>30</v>
      </c>
    </row>
    <row r="1809" spans="1:12" x14ac:dyDescent="0.25">
      <c r="A1809">
        <v>2716</v>
      </c>
      <c r="B1809" t="str">
        <f t="shared" si="61"/>
        <v>Texas,Travis County</v>
      </c>
      <c r="C1809" s="16" t="s">
        <v>59</v>
      </c>
      <c r="D1809" s="12" t="s">
        <v>1767</v>
      </c>
      <c r="E1809" s="17" t="s">
        <v>2415</v>
      </c>
      <c r="F1809" s="48">
        <v>9</v>
      </c>
      <c r="G1809" s="19">
        <v>4</v>
      </c>
      <c r="H1809" s="38">
        <v>9</v>
      </c>
      <c r="I1809" s="17">
        <v>1</v>
      </c>
      <c r="J1809" s="17">
        <v>1</v>
      </c>
      <c r="K1809" s="28">
        <v>5</v>
      </c>
      <c r="L1809" s="16">
        <f t="shared" si="60"/>
        <v>29</v>
      </c>
    </row>
    <row r="1810" spans="1:12" x14ac:dyDescent="0.25">
      <c r="A1810">
        <v>2719</v>
      </c>
      <c r="B1810" t="str">
        <f t="shared" si="61"/>
        <v>Texas,Upshur County</v>
      </c>
      <c r="C1810" s="16" t="s">
        <v>59</v>
      </c>
      <c r="D1810" s="12" t="s">
        <v>1769</v>
      </c>
      <c r="E1810" s="17" t="s">
        <v>2495</v>
      </c>
      <c r="F1810" s="18">
        <v>7</v>
      </c>
      <c r="G1810" s="27">
        <v>2</v>
      </c>
      <c r="H1810" s="52">
        <v>10</v>
      </c>
      <c r="I1810" s="17">
        <v>1</v>
      </c>
      <c r="J1810" s="17">
        <v>1</v>
      </c>
      <c r="K1810" s="28">
        <v>5</v>
      </c>
      <c r="L1810" s="16">
        <f t="shared" si="60"/>
        <v>26</v>
      </c>
    </row>
    <row r="1811" spans="1:12" x14ac:dyDescent="0.25">
      <c r="A1811">
        <v>2720</v>
      </c>
      <c r="B1811" t="str">
        <f t="shared" si="61"/>
        <v>Texas,Upton County</v>
      </c>
      <c r="C1811" s="16" t="s">
        <v>59</v>
      </c>
      <c r="D1811" s="12" t="s">
        <v>1770</v>
      </c>
      <c r="E1811" s="17" t="s">
        <v>3306</v>
      </c>
      <c r="F1811" s="48">
        <v>9</v>
      </c>
      <c r="G1811" s="19">
        <v>4</v>
      </c>
      <c r="H1811" s="17">
        <v>1</v>
      </c>
      <c r="I1811" s="17">
        <v>1</v>
      </c>
      <c r="J1811" s="50">
        <v>3</v>
      </c>
      <c r="K1811" s="28">
        <v>5</v>
      </c>
      <c r="L1811" s="16">
        <f t="shared" si="60"/>
        <v>23</v>
      </c>
    </row>
    <row r="1812" spans="1:12" x14ac:dyDescent="0.25">
      <c r="A1812">
        <v>2721</v>
      </c>
      <c r="B1812" t="str">
        <f t="shared" si="61"/>
        <v>Texas,Uvalde County</v>
      </c>
      <c r="C1812" s="16" t="s">
        <v>59</v>
      </c>
      <c r="D1812" s="12" t="s">
        <v>1771</v>
      </c>
      <c r="E1812" s="17" t="s">
        <v>2416</v>
      </c>
      <c r="F1812" s="48">
        <v>9</v>
      </c>
      <c r="G1812" s="19">
        <v>4</v>
      </c>
      <c r="H1812" s="38">
        <v>9</v>
      </c>
      <c r="I1812" s="17">
        <v>1</v>
      </c>
      <c r="J1812" s="17">
        <v>1</v>
      </c>
      <c r="K1812" s="28">
        <v>5</v>
      </c>
      <c r="L1812" s="16">
        <f t="shared" si="60"/>
        <v>29</v>
      </c>
    </row>
    <row r="1813" spans="1:12" x14ac:dyDescent="0.25">
      <c r="A1813">
        <v>2722</v>
      </c>
      <c r="B1813" t="str">
        <f t="shared" si="61"/>
        <v>Texas,Val Verde County</v>
      </c>
      <c r="C1813" s="16" t="s">
        <v>59</v>
      </c>
      <c r="D1813" s="12" t="s">
        <v>1772</v>
      </c>
      <c r="E1813" s="17" t="s">
        <v>2834</v>
      </c>
      <c r="F1813" s="44">
        <v>10</v>
      </c>
      <c r="G1813" s="37">
        <v>5</v>
      </c>
      <c r="H1813" s="17">
        <v>1</v>
      </c>
      <c r="I1813" s="17">
        <v>1</v>
      </c>
      <c r="J1813" s="57">
        <v>5</v>
      </c>
      <c r="K1813" s="28">
        <v>5</v>
      </c>
      <c r="L1813" s="16">
        <f t="shared" si="60"/>
        <v>27</v>
      </c>
    </row>
    <row r="1814" spans="1:12" x14ac:dyDescent="0.25">
      <c r="A1814">
        <v>2723</v>
      </c>
      <c r="B1814" t="str">
        <f t="shared" si="61"/>
        <v>Texas,Van Zandt County</v>
      </c>
      <c r="C1814" s="16" t="s">
        <v>59</v>
      </c>
      <c r="D1814" s="12" t="s">
        <v>1773</v>
      </c>
      <c r="E1814" s="17" t="s">
        <v>2344</v>
      </c>
      <c r="F1814" s="48">
        <v>9</v>
      </c>
      <c r="G1814" s="19">
        <v>4</v>
      </c>
      <c r="H1814" s="52">
        <v>10</v>
      </c>
      <c r="I1814" s="17">
        <v>1</v>
      </c>
      <c r="J1814" s="17">
        <v>1</v>
      </c>
      <c r="K1814" s="28">
        <v>5</v>
      </c>
      <c r="L1814" s="16">
        <f t="shared" si="60"/>
        <v>30</v>
      </c>
    </row>
    <row r="1815" spans="1:12" x14ac:dyDescent="0.25">
      <c r="A1815">
        <v>2724</v>
      </c>
      <c r="B1815" t="str">
        <f t="shared" si="61"/>
        <v>Texas,Victoria County</v>
      </c>
      <c r="C1815" s="16" t="s">
        <v>59</v>
      </c>
      <c r="D1815" s="12" t="s">
        <v>1774</v>
      </c>
      <c r="E1815" s="17" t="s">
        <v>2496</v>
      </c>
      <c r="F1815" s="48">
        <v>9</v>
      </c>
      <c r="G1815" s="27">
        <v>2</v>
      </c>
      <c r="H1815" s="20">
        <v>8</v>
      </c>
      <c r="I1815" s="40">
        <v>3</v>
      </c>
      <c r="J1815" s="17">
        <v>1</v>
      </c>
      <c r="K1815" s="28">
        <v>5</v>
      </c>
      <c r="L1815" s="16">
        <f t="shared" si="60"/>
        <v>28</v>
      </c>
    </row>
    <row r="1816" spans="1:12" x14ac:dyDescent="0.25">
      <c r="A1816">
        <v>2727</v>
      </c>
      <c r="B1816" t="str">
        <f t="shared" si="61"/>
        <v>Texas,Ward County</v>
      </c>
      <c r="C1816" s="16" t="s">
        <v>59</v>
      </c>
      <c r="D1816" s="12" t="s">
        <v>1404</v>
      </c>
      <c r="E1816" s="17" t="s">
        <v>3165</v>
      </c>
      <c r="F1816" s="44">
        <v>10</v>
      </c>
      <c r="G1816" s="19">
        <v>4</v>
      </c>
      <c r="H1816" s="17">
        <v>1</v>
      </c>
      <c r="I1816" s="17">
        <v>1</v>
      </c>
      <c r="J1816" s="50">
        <v>3</v>
      </c>
      <c r="K1816" s="28">
        <v>5</v>
      </c>
      <c r="L1816" s="16">
        <f t="shared" si="60"/>
        <v>24</v>
      </c>
    </row>
    <row r="1817" spans="1:12" x14ac:dyDescent="0.25">
      <c r="A1817">
        <v>2728</v>
      </c>
      <c r="B1817" t="str">
        <f t="shared" si="61"/>
        <v>Texas,Washington County</v>
      </c>
      <c r="C1817" s="16" t="s">
        <v>59</v>
      </c>
      <c r="D1817" s="12" t="s">
        <v>169</v>
      </c>
      <c r="E1817" s="17" t="s">
        <v>2417</v>
      </c>
      <c r="F1817" s="48">
        <v>9</v>
      </c>
      <c r="G1817" s="19">
        <v>4</v>
      </c>
      <c r="H1817" s="38">
        <v>9</v>
      </c>
      <c r="I1817" s="17">
        <v>1</v>
      </c>
      <c r="J1817" s="17">
        <v>1</v>
      </c>
      <c r="K1817" s="28">
        <v>5</v>
      </c>
      <c r="L1817" s="16">
        <f t="shared" si="60"/>
        <v>29</v>
      </c>
    </row>
    <row r="1818" spans="1:12" x14ac:dyDescent="0.25">
      <c r="A1818">
        <v>2729</v>
      </c>
      <c r="B1818" t="str">
        <f t="shared" si="61"/>
        <v>Texas,Webb County</v>
      </c>
      <c r="C1818" s="16" t="s">
        <v>59</v>
      </c>
      <c r="D1818" s="12" t="s">
        <v>1776</v>
      </c>
      <c r="E1818" s="17" t="s">
        <v>2267</v>
      </c>
      <c r="F1818" s="44">
        <v>10</v>
      </c>
      <c r="G1818" s="39">
        <v>7</v>
      </c>
      <c r="H1818" s="52">
        <v>10</v>
      </c>
      <c r="I1818" s="17">
        <v>1</v>
      </c>
      <c r="J1818" s="17">
        <v>1</v>
      </c>
      <c r="K1818" s="28">
        <v>5</v>
      </c>
      <c r="L1818" s="16">
        <f t="shared" si="60"/>
        <v>34</v>
      </c>
    </row>
    <row r="1819" spans="1:12" x14ac:dyDescent="0.25">
      <c r="A1819">
        <v>2731</v>
      </c>
      <c r="B1819" t="str">
        <f t="shared" si="61"/>
        <v>Texas,Wheeler County</v>
      </c>
      <c r="C1819" s="16" t="s">
        <v>59</v>
      </c>
      <c r="D1819" s="12" t="s">
        <v>545</v>
      </c>
      <c r="E1819" s="17" t="s">
        <v>2497</v>
      </c>
      <c r="F1819" s="18">
        <v>7</v>
      </c>
      <c r="G1819" s="27">
        <v>2</v>
      </c>
      <c r="H1819" s="20">
        <v>8</v>
      </c>
      <c r="I1819" s="17">
        <v>1</v>
      </c>
      <c r="J1819" s="50">
        <v>3</v>
      </c>
      <c r="K1819" s="28">
        <v>5</v>
      </c>
      <c r="L1819" s="16">
        <f t="shared" si="60"/>
        <v>26</v>
      </c>
    </row>
    <row r="1820" spans="1:12" x14ac:dyDescent="0.25">
      <c r="A1820">
        <v>2732</v>
      </c>
      <c r="B1820" t="str">
        <f t="shared" si="61"/>
        <v>Texas,Wichita County</v>
      </c>
      <c r="C1820" s="16" t="s">
        <v>59</v>
      </c>
      <c r="D1820" s="12" t="s">
        <v>791</v>
      </c>
      <c r="E1820" s="17" t="s">
        <v>2345</v>
      </c>
      <c r="F1820" s="48">
        <v>9</v>
      </c>
      <c r="G1820" s="19">
        <v>4</v>
      </c>
      <c r="H1820" s="52">
        <v>10</v>
      </c>
      <c r="I1820" s="17">
        <v>1</v>
      </c>
      <c r="J1820" s="17">
        <v>1</v>
      </c>
      <c r="K1820" s="28">
        <v>5</v>
      </c>
      <c r="L1820" s="16">
        <f t="shared" si="60"/>
        <v>30</v>
      </c>
    </row>
    <row r="1821" spans="1:12" x14ac:dyDescent="0.25">
      <c r="A1821">
        <v>2733</v>
      </c>
      <c r="B1821" t="str">
        <f t="shared" si="61"/>
        <v>Texas,Wilbarger County</v>
      </c>
      <c r="C1821" s="16" t="s">
        <v>59</v>
      </c>
      <c r="D1821" s="12" t="s">
        <v>1778</v>
      </c>
      <c r="E1821" s="17" t="s">
        <v>2293</v>
      </c>
      <c r="F1821" s="48">
        <v>9</v>
      </c>
      <c r="G1821" s="19">
        <v>4</v>
      </c>
      <c r="H1821" s="52">
        <v>10</v>
      </c>
      <c r="I1821" s="17">
        <v>1</v>
      </c>
      <c r="J1821" s="30">
        <v>2</v>
      </c>
      <c r="K1821" s="28">
        <v>5</v>
      </c>
      <c r="L1821" s="16">
        <f t="shared" si="60"/>
        <v>31</v>
      </c>
    </row>
    <row r="1822" spans="1:12" x14ac:dyDescent="0.25">
      <c r="A1822">
        <v>2735</v>
      </c>
      <c r="B1822" t="str">
        <f t="shared" si="61"/>
        <v>Texas,Williamson County</v>
      </c>
      <c r="C1822" s="16" t="s">
        <v>59</v>
      </c>
      <c r="D1822" s="12" t="s">
        <v>639</v>
      </c>
      <c r="E1822" s="17" t="s">
        <v>2498</v>
      </c>
      <c r="F1822" s="48">
        <v>9</v>
      </c>
      <c r="G1822" s="19">
        <v>4</v>
      </c>
      <c r="H1822" s="20">
        <v>8</v>
      </c>
      <c r="I1822" s="17">
        <v>1</v>
      </c>
      <c r="J1822" s="17">
        <v>1</v>
      </c>
      <c r="K1822" s="28">
        <v>5</v>
      </c>
      <c r="L1822" s="16">
        <f t="shared" si="60"/>
        <v>28</v>
      </c>
    </row>
    <row r="1823" spans="1:12" x14ac:dyDescent="0.25">
      <c r="A1823">
        <v>2737</v>
      </c>
      <c r="B1823" t="str">
        <f t="shared" si="61"/>
        <v>Texas,Winkler County</v>
      </c>
      <c r="C1823" s="16" t="s">
        <v>59</v>
      </c>
      <c r="D1823" s="12" t="s">
        <v>1780</v>
      </c>
      <c r="E1823" s="17" t="s">
        <v>3166</v>
      </c>
      <c r="F1823" s="44">
        <v>10</v>
      </c>
      <c r="G1823" s="19">
        <v>4</v>
      </c>
      <c r="H1823" s="17">
        <v>1</v>
      </c>
      <c r="I1823" s="17">
        <v>1</v>
      </c>
      <c r="J1823" s="50">
        <v>3</v>
      </c>
      <c r="K1823" s="28">
        <v>5</v>
      </c>
      <c r="L1823" s="16">
        <f t="shared" si="60"/>
        <v>24</v>
      </c>
    </row>
    <row r="1824" spans="1:12" x14ac:dyDescent="0.25">
      <c r="A1824">
        <v>2738</v>
      </c>
      <c r="B1824" t="str">
        <f t="shared" si="61"/>
        <v>Texas,Wise County</v>
      </c>
      <c r="C1824" s="16" t="s">
        <v>59</v>
      </c>
      <c r="D1824" s="12" t="s">
        <v>1781</v>
      </c>
      <c r="E1824" s="17" t="s">
        <v>2346</v>
      </c>
      <c r="F1824" s="48">
        <v>9</v>
      </c>
      <c r="G1824" s="19">
        <v>4</v>
      </c>
      <c r="H1824" s="52">
        <v>10</v>
      </c>
      <c r="I1824" s="17">
        <v>1</v>
      </c>
      <c r="J1824" s="17">
        <v>1</v>
      </c>
      <c r="K1824" s="28">
        <v>5</v>
      </c>
      <c r="L1824" s="16">
        <f t="shared" si="60"/>
        <v>30</v>
      </c>
    </row>
    <row r="1825" spans="1:12" x14ac:dyDescent="0.25">
      <c r="A1825">
        <v>2739</v>
      </c>
      <c r="B1825" t="str">
        <f t="shared" si="61"/>
        <v>Texas,Wood County</v>
      </c>
      <c r="C1825" s="16" t="s">
        <v>59</v>
      </c>
      <c r="D1825" s="12" t="s">
        <v>1439</v>
      </c>
      <c r="E1825" s="17" t="s">
        <v>3783</v>
      </c>
      <c r="F1825" s="18">
        <v>7</v>
      </c>
      <c r="G1825" s="27">
        <v>2</v>
      </c>
      <c r="H1825" s="17">
        <v>1</v>
      </c>
      <c r="I1825" s="17">
        <v>1</v>
      </c>
      <c r="J1825" s="17">
        <v>1</v>
      </c>
      <c r="K1825" s="28">
        <v>5</v>
      </c>
      <c r="L1825" s="16">
        <f t="shared" si="60"/>
        <v>17</v>
      </c>
    </row>
    <row r="1826" spans="1:12" x14ac:dyDescent="0.25">
      <c r="A1826">
        <v>2740</v>
      </c>
      <c r="B1826" t="str">
        <f t="shared" si="61"/>
        <v>Texas,Yoakum County</v>
      </c>
      <c r="C1826" s="16" t="s">
        <v>59</v>
      </c>
      <c r="D1826" s="12" t="s">
        <v>1782</v>
      </c>
      <c r="E1826" s="17" t="s">
        <v>3307</v>
      </c>
      <c r="F1826" s="48">
        <v>9</v>
      </c>
      <c r="G1826" s="27">
        <v>2</v>
      </c>
      <c r="H1826" s="67">
        <v>2</v>
      </c>
      <c r="I1826" s="17">
        <v>1</v>
      </c>
      <c r="J1826" s="50">
        <v>3</v>
      </c>
      <c r="K1826" s="28">
        <v>5</v>
      </c>
      <c r="L1826" s="16">
        <f t="shared" si="60"/>
        <v>22</v>
      </c>
    </row>
    <row r="1827" spans="1:12" x14ac:dyDescent="0.25">
      <c r="A1827">
        <v>2741</v>
      </c>
      <c r="B1827" t="str">
        <f t="shared" si="61"/>
        <v>Texas,Young County</v>
      </c>
      <c r="C1827" s="16" t="s">
        <v>59</v>
      </c>
      <c r="D1827" s="12" t="s">
        <v>1783</v>
      </c>
      <c r="E1827" s="17" t="s">
        <v>3623</v>
      </c>
      <c r="F1827" s="48">
        <v>9</v>
      </c>
      <c r="G1827" s="19">
        <v>4</v>
      </c>
      <c r="H1827" s="17">
        <v>1</v>
      </c>
      <c r="I1827" s="17">
        <v>1</v>
      </c>
      <c r="J1827" s="17">
        <v>1</v>
      </c>
      <c r="K1827" s="28">
        <v>5</v>
      </c>
      <c r="L1827" s="16">
        <f t="shared" si="60"/>
        <v>21</v>
      </c>
    </row>
    <row r="1828" spans="1:12" x14ac:dyDescent="0.25">
      <c r="A1828">
        <v>2742</v>
      </c>
      <c r="B1828" t="str">
        <f t="shared" si="61"/>
        <v>Texas,Zapata County</v>
      </c>
      <c r="C1828" s="16" t="s">
        <v>59</v>
      </c>
      <c r="D1828" s="12" t="s">
        <v>1784</v>
      </c>
      <c r="E1828" s="17" t="s">
        <v>3167</v>
      </c>
      <c r="F1828" s="44">
        <v>10</v>
      </c>
      <c r="G1828" s="23">
        <v>6</v>
      </c>
      <c r="H1828" s="17">
        <v>1</v>
      </c>
      <c r="I1828" s="17">
        <v>1</v>
      </c>
      <c r="J1828" s="17">
        <v>1</v>
      </c>
      <c r="K1828" s="28">
        <v>5</v>
      </c>
      <c r="L1828" s="16">
        <f t="shared" si="60"/>
        <v>24</v>
      </c>
    </row>
    <row r="1829" spans="1:12" x14ac:dyDescent="0.25">
      <c r="A1829">
        <v>2743</v>
      </c>
      <c r="B1829" t="str">
        <f t="shared" si="61"/>
        <v>Texas,Zavala County</v>
      </c>
      <c r="C1829" s="16" t="s">
        <v>59</v>
      </c>
      <c r="D1829" s="12" t="s">
        <v>1785</v>
      </c>
      <c r="E1829" s="17" t="s">
        <v>2277</v>
      </c>
      <c r="F1829" s="44">
        <v>10</v>
      </c>
      <c r="G1829" s="37">
        <v>5</v>
      </c>
      <c r="H1829" s="52">
        <v>10</v>
      </c>
      <c r="I1829" s="17">
        <v>1</v>
      </c>
      <c r="J1829" s="17">
        <v>1</v>
      </c>
      <c r="K1829" s="28">
        <v>5</v>
      </c>
      <c r="L1829" s="16">
        <f t="shared" si="60"/>
        <v>32</v>
      </c>
    </row>
    <row r="1830" spans="1:12" x14ac:dyDescent="0.25">
      <c r="A1830">
        <v>2770</v>
      </c>
      <c r="B1830" t="str">
        <f t="shared" si="61"/>
        <v>Utah,Washington County</v>
      </c>
      <c r="C1830" s="16" t="s">
        <v>60</v>
      </c>
      <c r="D1830" s="12" t="s">
        <v>169</v>
      </c>
      <c r="E1830" s="17" t="s">
        <v>2294</v>
      </c>
      <c r="F1830" s="18">
        <v>7</v>
      </c>
      <c r="G1830" s="27">
        <v>2</v>
      </c>
      <c r="H1830" s="24">
        <v>5</v>
      </c>
      <c r="I1830" s="17">
        <v>1</v>
      </c>
      <c r="J1830" s="42">
        <v>9</v>
      </c>
      <c r="K1830" s="28">
        <v>5</v>
      </c>
      <c r="L1830" s="16">
        <f t="shared" si="60"/>
        <v>29</v>
      </c>
    </row>
    <row r="1831" spans="1:12" x14ac:dyDescent="0.25">
      <c r="A1831">
        <v>2787</v>
      </c>
      <c r="B1831" t="str">
        <f t="shared" si="61"/>
        <v>Virginia,Accomack County</v>
      </c>
      <c r="C1831" s="16" t="s">
        <v>62</v>
      </c>
      <c r="D1831" s="12" t="s">
        <v>1810</v>
      </c>
      <c r="E1831" s="17" t="s">
        <v>3045</v>
      </c>
      <c r="F1831" s="43">
        <v>3</v>
      </c>
      <c r="G1831" s="37">
        <v>5</v>
      </c>
      <c r="H1831" s="53">
        <v>3</v>
      </c>
      <c r="I1831" s="56">
        <v>7</v>
      </c>
      <c r="J1831" s="17">
        <v>1</v>
      </c>
      <c r="K1831" s="28">
        <v>5</v>
      </c>
      <c r="L1831" s="16">
        <f t="shared" si="60"/>
        <v>24</v>
      </c>
    </row>
    <row r="1832" spans="1:12" x14ac:dyDescent="0.25">
      <c r="A1832">
        <v>2803</v>
      </c>
      <c r="B1832" t="str">
        <f t="shared" si="61"/>
        <v>Virginia,Caroline County</v>
      </c>
      <c r="C1832" s="16" t="s">
        <v>62</v>
      </c>
      <c r="D1832" s="12" t="s">
        <v>928</v>
      </c>
      <c r="E1832" s="17" t="s">
        <v>3469</v>
      </c>
      <c r="F1832" s="34">
        <v>4</v>
      </c>
      <c r="G1832" s="27">
        <v>2</v>
      </c>
      <c r="H1832" s="36">
        <v>4</v>
      </c>
      <c r="I1832" s="40">
        <v>3</v>
      </c>
      <c r="J1832" s="17">
        <v>1</v>
      </c>
      <c r="K1832" s="28">
        <v>5</v>
      </c>
      <c r="L1832" s="16">
        <f t="shared" si="60"/>
        <v>19</v>
      </c>
    </row>
    <row r="1833" spans="1:12" x14ac:dyDescent="0.25">
      <c r="A1833">
        <v>2805</v>
      </c>
      <c r="B1833" t="str">
        <f t="shared" si="61"/>
        <v>Virginia,Charles City County</v>
      </c>
      <c r="C1833" s="16" t="s">
        <v>62</v>
      </c>
      <c r="D1833" s="12" t="s">
        <v>1820</v>
      </c>
      <c r="E1833" s="17" t="s">
        <v>2499</v>
      </c>
      <c r="F1833" s="22">
        <v>6</v>
      </c>
      <c r="G1833" s="23">
        <v>6</v>
      </c>
      <c r="H1833" s="29">
        <v>7</v>
      </c>
      <c r="I1833" s="25">
        <v>4</v>
      </c>
      <c r="J1833" s="17">
        <v>1</v>
      </c>
      <c r="K1833" s="28">
        <v>5</v>
      </c>
      <c r="L1833" s="16">
        <f t="shared" si="60"/>
        <v>29</v>
      </c>
    </row>
    <row r="1834" spans="1:12" x14ac:dyDescent="0.25">
      <c r="A1834">
        <v>2814</v>
      </c>
      <c r="B1834" t="str">
        <f t="shared" si="61"/>
        <v>Virginia,Essex County</v>
      </c>
      <c r="C1834" s="16" t="s">
        <v>62</v>
      </c>
      <c r="D1834" s="12" t="s">
        <v>945</v>
      </c>
      <c r="E1834" s="17" t="s">
        <v>3046</v>
      </c>
      <c r="F1834" s="34">
        <v>4</v>
      </c>
      <c r="G1834" s="37">
        <v>5</v>
      </c>
      <c r="H1834" s="36">
        <v>4</v>
      </c>
      <c r="I1834" s="25">
        <v>4</v>
      </c>
      <c r="J1834" s="17">
        <v>1</v>
      </c>
      <c r="K1834" s="28">
        <v>5</v>
      </c>
      <c r="L1834" s="16">
        <f t="shared" si="60"/>
        <v>23</v>
      </c>
    </row>
    <row r="1835" spans="1:12" x14ac:dyDescent="0.25">
      <c r="A1835">
        <v>2822</v>
      </c>
      <c r="B1835" t="str">
        <f t="shared" si="61"/>
        <v>Virginia,Gloucester County</v>
      </c>
      <c r="C1835" s="16" t="s">
        <v>62</v>
      </c>
      <c r="D1835" s="12" t="s">
        <v>1249</v>
      </c>
      <c r="E1835" s="17" t="s">
        <v>3168</v>
      </c>
      <c r="F1835" s="34">
        <v>4</v>
      </c>
      <c r="G1835" s="37">
        <v>5</v>
      </c>
      <c r="H1835" s="53">
        <v>3</v>
      </c>
      <c r="I1835" s="25">
        <v>4</v>
      </c>
      <c r="J1835" s="17">
        <v>1</v>
      </c>
      <c r="K1835" s="28">
        <v>5</v>
      </c>
      <c r="L1835" s="16">
        <f t="shared" si="60"/>
        <v>22</v>
      </c>
    </row>
    <row r="1836" spans="1:12" x14ac:dyDescent="0.25">
      <c r="A1836">
        <v>2826</v>
      </c>
      <c r="B1836" t="str">
        <f t="shared" si="61"/>
        <v>Virginia,Greensville County</v>
      </c>
      <c r="C1836" s="16" t="s">
        <v>62</v>
      </c>
      <c r="D1836" s="12" t="s">
        <v>1828</v>
      </c>
      <c r="E1836" s="17" t="s">
        <v>3308</v>
      </c>
      <c r="F1836" s="34">
        <v>4</v>
      </c>
      <c r="G1836" s="17">
        <v>1</v>
      </c>
      <c r="H1836" s="29">
        <v>7</v>
      </c>
      <c r="I1836" s="17">
        <v>1</v>
      </c>
      <c r="J1836" s="17">
        <v>1</v>
      </c>
      <c r="K1836" s="28">
        <v>5</v>
      </c>
      <c r="L1836" s="16">
        <f t="shared" si="60"/>
        <v>19</v>
      </c>
    </row>
    <row r="1837" spans="1:12" x14ac:dyDescent="0.25">
      <c r="A1837">
        <v>2832</v>
      </c>
      <c r="B1837" t="str">
        <f t="shared" si="61"/>
        <v>Virginia,Isle of Wight County</v>
      </c>
      <c r="C1837" s="16" t="s">
        <v>62</v>
      </c>
      <c r="D1837" s="12" t="s">
        <v>1831</v>
      </c>
      <c r="E1837" s="17" t="s">
        <v>2590</v>
      </c>
      <c r="F1837" s="22">
        <v>6</v>
      </c>
      <c r="G1837" s="19">
        <v>4</v>
      </c>
      <c r="H1837" s="29">
        <v>7</v>
      </c>
      <c r="I1837" s="25">
        <v>4</v>
      </c>
      <c r="J1837" s="30">
        <v>2</v>
      </c>
      <c r="K1837" s="28">
        <v>5</v>
      </c>
      <c r="L1837" s="16">
        <f t="shared" si="60"/>
        <v>28</v>
      </c>
    </row>
    <row r="1838" spans="1:12" x14ac:dyDescent="0.25">
      <c r="A1838">
        <v>2834</v>
      </c>
      <c r="B1838" t="str">
        <f t="shared" si="61"/>
        <v>Virginia,King and Queen County</v>
      </c>
      <c r="C1838" s="16" t="s">
        <v>62</v>
      </c>
      <c r="D1838" s="12" t="s">
        <v>1833</v>
      </c>
      <c r="E1838" s="17" t="s">
        <v>2835</v>
      </c>
      <c r="F1838" s="22">
        <v>6</v>
      </c>
      <c r="G1838" s="37">
        <v>5</v>
      </c>
      <c r="H1838" s="24">
        <v>5</v>
      </c>
      <c r="I1838" s="25">
        <v>4</v>
      </c>
      <c r="J1838" s="17">
        <v>1</v>
      </c>
      <c r="K1838" s="28">
        <v>5</v>
      </c>
      <c r="L1838" s="16">
        <f t="shared" si="60"/>
        <v>26</v>
      </c>
    </row>
    <row r="1839" spans="1:12" x14ac:dyDescent="0.25">
      <c r="A1839">
        <v>2836</v>
      </c>
      <c r="B1839" t="str">
        <f t="shared" si="61"/>
        <v>Virginia,King William County</v>
      </c>
      <c r="C1839" s="16" t="s">
        <v>62</v>
      </c>
      <c r="D1839" s="12" t="s">
        <v>1835</v>
      </c>
      <c r="E1839" s="17" t="s">
        <v>2836</v>
      </c>
      <c r="F1839" s="22">
        <v>6</v>
      </c>
      <c r="G1839" s="19">
        <v>4</v>
      </c>
      <c r="H1839" s="33">
        <v>6</v>
      </c>
      <c r="I1839" s="25">
        <v>4</v>
      </c>
      <c r="J1839" s="17">
        <v>1</v>
      </c>
      <c r="K1839" s="28">
        <v>5</v>
      </c>
      <c r="L1839" s="16">
        <f t="shared" si="60"/>
        <v>26</v>
      </c>
    </row>
    <row r="1840" spans="1:12" x14ac:dyDescent="0.25">
      <c r="A1840">
        <v>2837</v>
      </c>
      <c r="B1840" t="str">
        <f t="shared" si="61"/>
        <v>Virginia,Lancaster County</v>
      </c>
      <c r="C1840" s="16" t="s">
        <v>62</v>
      </c>
      <c r="D1840" s="12" t="s">
        <v>1212</v>
      </c>
      <c r="E1840" s="17" t="s">
        <v>2926</v>
      </c>
      <c r="F1840" s="22">
        <v>6</v>
      </c>
      <c r="G1840" s="23">
        <v>6</v>
      </c>
      <c r="H1840" s="53">
        <v>3</v>
      </c>
      <c r="I1840" s="25">
        <v>4</v>
      </c>
      <c r="J1840" s="17">
        <v>1</v>
      </c>
      <c r="K1840" s="28">
        <v>5</v>
      </c>
      <c r="L1840" s="16">
        <f t="shared" si="60"/>
        <v>25</v>
      </c>
    </row>
    <row r="1841" spans="1:12" x14ac:dyDescent="0.25">
      <c r="A1841">
        <v>2843</v>
      </c>
      <c r="B1841" t="str">
        <f t="shared" si="61"/>
        <v>Virginia,Mathews County</v>
      </c>
      <c r="C1841" s="16" t="s">
        <v>62</v>
      </c>
      <c r="D1841" s="12" t="s">
        <v>1838</v>
      </c>
      <c r="E1841" s="17" t="s">
        <v>3474</v>
      </c>
      <c r="F1841" s="34">
        <v>4</v>
      </c>
      <c r="G1841" s="37">
        <v>5</v>
      </c>
      <c r="H1841" s="17">
        <v>1</v>
      </c>
      <c r="I1841" s="61">
        <v>6</v>
      </c>
      <c r="J1841" s="17">
        <v>1</v>
      </c>
      <c r="K1841" s="28">
        <v>5</v>
      </c>
      <c r="L1841" s="16">
        <f t="shared" si="60"/>
        <v>22</v>
      </c>
    </row>
    <row r="1842" spans="1:12" x14ac:dyDescent="0.25">
      <c r="A1842">
        <v>2845</v>
      </c>
      <c r="B1842" t="str">
        <f t="shared" si="61"/>
        <v>Virginia,Middlesex County</v>
      </c>
      <c r="C1842" s="16" t="s">
        <v>62</v>
      </c>
      <c r="D1842" s="12" t="s">
        <v>385</v>
      </c>
      <c r="E1842" s="17" t="s">
        <v>2927</v>
      </c>
      <c r="F1842" s="22">
        <v>6</v>
      </c>
      <c r="G1842" s="23">
        <v>6</v>
      </c>
      <c r="H1842" s="53">
        <v>3</v>
      </c>
      <c r="I1842" s="25">
        <v>4</v>
      </c>
      <c r="J1842" s="17">
        <v>1</v>
      </c>
      <c r="K1842" s="28">
        <v>5</v>
      </c>
      <c r="L1842" s="16">
        <f t="shared" si="60"/>
        <v>25</v>
      </c>
    </row>
    <row r="1843" spans="1:12" x14ac:dyDescent="0.25">
      <c r="A1843">
        <v>2850</v>
      </c>
      <c r="B1843" t="str">
        <f t="shared" si="61"/>
        <v>Virginia,Northumberland County</v>
      </c>
      <c r="C1843" s="16" t="s">
        <v>62</v>
      </c>
      <c r="D1843" s="12" t="s">
        <v>1524</v>
      </c>
      <c r="E1843" s="17" t="s">
        <v>3047</v>
      </c>
      <c r="F1843" s="34">
        <v>4</v>
      </c>
      <c r="G1843" s="23">
        <v>6</v>
      </c>
      <c r="H1843" s="53">
        <v>3</v>
      </c>
      <c r="I1843" s="25">
        <v>4</v>
      </c>
      <c r="J1843" s="17">
        <v>1</v>
      </c>
      <c r="K1843" s="28">
        <v>5</v>
      </c>
      <c r="L1843" s="16">
        <f t="shared" si="60"/>
        <v>23</v>
      </c>
    </row>
    <row r="1844" spans="1:12" x14ac:dyDescent="0.25">
      <c r="A1844">
        <v>2870</v>
      </c>
      <c r="B1844" t="str">
        <f t="shared" si="61"/>
        <v>Virginia,Southampton County</v>
      </c>
      <c r="C1844" s="16" t="s">
        <v>62</v>
      </c>
      <c r="D1844" s="12" t="s">
        <v>1852</v>
      </c>
      <c r="E1844" s="17" t="s">
        <v>2723</v>
      </c>
      <c r="F1844" s="34">
        <v>4</v>
      </c>
      <c r="G1844" s="19">
        <v>4</v>
      </c>
      <c r="H1844" s="35">
        <v>8</v>
      </c>
      <c r="I1844" s="25">
        <v>4</v>
      </c>
      <c r="J1844" s="17">
        <v>1</v>
      </c>
      <c r="K1844" s="28">
        <v>5</v>
      </c>
      <c r="L1844" s="16">
        <f t="shared" si="60"/>
        <v>26</v>
      </c>
    </row>
    <row r="1845" spans="1:12" x14ac:dyDescent="0.25">
      <c r="A1845">
        <v>2873</v>
      </c>
      <c r="B1845" t="str">
        <f t="shared" si="61"/>
        <v>Virginia,Surry County</v>
      </c>
      <c r="C1845" s="16" t="s">
        <v>62</v>
      </c>
      <c r="D1845" s="12" t="s">
        <v>1366</v>
      </c>
      <c r="E1845" s="17" t="s">
        <v>3169</v>
      </c>
      <c r="F1845" s="34">
        <v>4</v>
      </c>
      <c r="G1845" s="19">
        <v>4</v>
      </c>
      <c r="H1845" s="36">
        <v>4</v>
      </c>
      <c r="I1845" s="25">
        <v>4</v>
      </c>
      <c r="J1845" s="17">
        <v>1</v>
      </c>
      <c r="K1845" s="28">
        <v>5</v>
      </c>
      <c r="L1845" s="16">
        <f t="shared" si="60"/>
        <v>22</v>
      </c>
    </row>
    <row r="1846" spans="1:12" x14ac:dyDescent="0.25">
      <c r="A1846">
        <v>2881</v>
      </c>
      <c r="B1846" t="str">
        <f t="shared" si="61"/>
        <v>Virginia,York County</v>
      </c>
      <c r="C1846" s="16" t="s">
        <v>62</v>
      </c>
      <c r="D1846" s="12" t="s">
        <v>923</v>
      </c>
      <c r="E1846" s="17" t="s">
        <v>3624</v>
      </c>
      <c r="F1846" s="34">
        <v>4</v>
      </c>
      <c r="G1846" s="37">
        <v>5</v>
      </c>
      <c r="H1846" s="17">
        <v>1</v>
      </c>
      <c r="I1846" s="25">
        <v>4</v>
      </c>
      <c r="J1846" s="17">
        <v>1</v>
      </c>
      <c r="K1846" s="28">
        <v>5</v>
      </c>
      <c r="L1846" s="16">
        <f t="shared" si="60"/>
        <v>20</v>
      </c>
    </row>
    <row r="1847" spans="1:12" x14ac:dyDescent="0.25">
      <c r="A1847">
        <v>2882</v>
      </c>
      <c r="B1847" t="str">
        <f t="shared" si="61"/>
        <v>Virginia,Alexandria, VA</v>
      </c>
      <c r="C1847" s="16" t="s">
        <v>62</v>
      </c>
      <c r="D1847" s="12" t="s">
        <v>68</v>
      </c>
      <c r="E1847" s="17" t="s">
        <v>3805</v>
      </c>
      <c r="F1847" s="34">
        <v>4</v>
      </c>
      <c r="G1847" s="27">
        <v>2</v>
      </c>
      <c r="H1847" s="17">
        <v>1</v>
      </c>
      <c r="I1847" s="40">
        <v>3</v>
      </c>
      <c r="J1847" s="17">
        <v>1</v>
      </c>
      <c r="K1847" s="28">
        <v>5</v>
      </c>
      <c r="L1847" s="16">
        <f t="shared" si="60"/>
        <v>16</v>
      </c>
    </row>
    <row r="1848" spans="1:12" x14ac:dyDescent="0.25">
      <c r="A1848">
        <v>2884</v>
      </c>
      <c r="B1848" t="str">
        <f t="shared" si="61"/>
        <v>Virginia,Buena Vista, VA</v>
      </c>
      <c r="C1848" s="16" t="s">
        <v>62</v>
      </c>
      <c r="D1848" s="12" t="s">
        <v>69</v>
      </c>
      <c r="E1848" s="17" t="s">
        <v>3817</v>
      </c>
      <c r="F1848" s="34">
        <v>4</v>
      </c>
      <c r="G1848" s="17">
        <v>1</v>
      </c>
      <c r="H1848" s="17">
        <v>1</v>
      </c>
      <c r="I1848" s="17">
        <v>1</v>
      </c>
      <c r="J1848" s="17">
        <v>1</v>
      </c>
      <c r="K1848" s="28">
        <v>5</v>
      </c>
      <c r="L1848" s="16">
        <f t="shared" si="60"/>
        <v>13</v>
      </c>
    </row>
    <row r="1849" spans="1:12" x14ac:dyDescent="0.25">
      <c r="A1849">
        <v>2886</v>
      </c>
      <c r="B1849" t="str">
        <f t="shared" si="61"/>
        <v>Virginia,Chesapeake, VA</v>
      </c>
      <c r="C1849" s="16" t="s">
        <v>62</v>
      </c>
      <c r="D1849" s="12" t="s">
        <v>71</v>
      </c>
      <c r="E1849" s="17" t="s">
        <v>2591</v>
      </c>
      <c r="F1849" s="34">
        <v>4</v>
      </c>
      <c r="G1849" s="37">
        <v>5</v>
      </c>
      <c r="H1849" s="29">
        <v>7</v>
      </c>
      <c r="I1849" s="25">
        <v>4</v>
      </c>
      <c r="J1849" s="30">
        <v>2</v>
      </c>
      <c r="K1849" s="28">
        <v>5</v>
      </c>
      <c r="L1849" s="16">
        <f t="shared" si="60"/>
        <v>27</v>
      </c>
    </row>
    <row r="1850" spans="1:12" x14ac:dyDescent="0.25">
      <c r="A1850">
        <v>2888</v>
      </c>
      <c r="B1850" t="str">
        <f t="shared" si="61"/>
        <v>Virginia,Covington, VA</v>
      </c>
      <c r="C1850" s="16" t="s">
        <v>62</v>
      </c>
      <c r="D1850" s="12" t="s">
        <v>73</v>
      </c>
      <c r="E1850" s="17" t="s">
        <v>3818</v>
      </c>
      <c r="F1850" s="34">
        <v>4</v>
      </c>
      <c r="G1850" s="17">
        <v>1</v>
      </c>
      <c r="H1850" s="17">
        <v>1</v>
      </c>
      <c r="I1850" s="17">
        <v>1</v>
      </c>
      <c r="J1850" s="17">
        <v>1</v>
      </c>
      <c r="K1850" s="28">
        <v>5</v>
      </c>
      <c r="L1850" s="16">
        <f t="shared" si="60"/>
        <v>13</v>
      </c>
    </row>
    <row r="1851" spans="1:12" x14ac:dyDescent="0.25">
      <c r="A1851">
        <v>2890</v>
      </c>
      <c r="B1851" t="str">
        <f t="shared" si="61"/>
        <v>Virginia,Emporia, VA</v>
      </c>
      <c r="C1851" s="16" t="s">
        <v>62</v>
      </c>
      <c r="D1851" s="12" t="s">
        <v>75</v>
      </c>
      <c r="E1851" s="17" t="s">
        <v>3816</v>
      </c>
      <c r="F1851" s="34">
        <v>4</v>
      </c>
      <c r="G1851" s="17">
        <v>1</v>
      </c>
      <c r="H1851" s="17">
        <v>1</v>
      </c>
      <c r="I1851" s="17">
        <v>1</v>
      </c>
      <c r="J1851" s="17">
        <v>1</v>
      </c>
      <c r="K1851" s="28">
        <v>5</v>
      </c>
      <c r="L1851" s="16">
        <f t="shared" si="60"/>
        <v>13</v>
      </c>
    </row>
    <row r="1852" spans="1:12" x14ac:dyDescent="0.25">
      <c r="A1852">
        <v>2892</v>
      </c>
      <c r="B1852" t="str">
        <f t="shared" si="61"/>
        <v>Virginia,Falls Church, VA</v>
      </c>
      <c r="C1852" s="16" t="s">
        <v>62</v>
      </c>
      <c r="D1852" s="12" t="s">
        <v>76</v>
      </c>
      <c r="E1852" s="17" t="s">
        <v>3806</v>
      </c>
      <c r="F1852" s="34">
        <v>4</v>
      </c>
      <c r="G1852" s="19">
        <v>4</v>
      </c>
      <c r="H1852" s="17">
        <v>1</v>
      </c>
      <c r="I1852" s="17">
        <v>1</v>
      </c>
      <c r="J1852" s="17">
        <v>1</v>
      </c>
      <c r="K1852" s="28">
        <v>5</v>
      </c>
      <c r="L1852" s="16">
        <f t="shared" si="60"/>
        <v>16</v>
      </c>
    </row>
    <row r="1853" spans="1:12" x14ac:dyDescent="0.25">
      <c r="A1853">
        <v>2895</v>
      </c>
      <c r="B1853" t="str">
        <f t="shared" si="61"/>
        <v>Virginia,Galax, VA</v>
      </c>
      <c r="C1853" s="16" t="s">
        <v>62</v>
      </c>
      <c r="D1853" s="12" t="s">
        <v>78</v>
      </c>
      <c r="E1853" s="17" t="s">
        <v>3815</v>
      </c>
      <c r="F1853" s="34">
        <v>4</v>
      </c>
      <c r="G1853" s="27">
        <v>2</v>
      </c>
      <c r="H1853" s="17">
        <v>1</v>
      </c>
      <c r="I1853" s="17">
        <v>1</v>
      </c>
      <c r="J1853" s="17">
        <v>1</v>
      </c>
      <c r="K1853" s="28">
        <v>5</v>
      </c>
      <c r="L1853" s="16">
        <f t="shared" si="60"/>
        <v>14</v>
      </c>
    </row>
    <row r="1854" spans="1:12" x14ac:dyDescent="0.25">
      <c r="A1854">
        <v>2896</v>
      </c>
      <c r="B1854" t="str">
        <f t="shared" si="61"/>
        <v>Virginia,Hampton, VA</v>
      </c>
      <c r="C1854" s="16" t="s">
        <v>62</v>
      </c>
      <c r="D1854" s="12" t="s">
        <v>79</v>
      </c>
      <c r="E1854" s="17" t="s">
        <v>3470</v>
      </c>
      <c r="F1854" s="34">
        <v>4</v>
      </c>
      <c r="G1854" s="37">
        <v>5</v>
      </c>
      <c r="H1854" s="17">
        <v>1</v>
      </c>
      <c r="I1854" s="25">
        <v>4</v>
      </c>
      <c r="J1854" s="30">
        <v>2</v>
      </c>
      <c r="K1854" s="28">
        <v>5</v>
      </c>
      <c r="L1854" s="16">
        <f t="shared" si="60"/>
        <v>21</v>
      </c>
    </row>
    <row r="1855" spans="1:12" x14ac:dyDescent="0.25">
      <c r="A1855">
        <v>2899</v>
      </c>
      <c r="B1855" t="str">
        <f t="shared" si="61"/>
        <v>Virginia,Lexington, VA</v>
      </c>
      <c r="C1855" s="16" t="s">
        <v>62</v>
      </c>
      <c r="D1855" s="12" t="s">
        <v>82</v>
      </c>
      <c r="E1855" s="17" t="s">
        <v>3819</v>
      </c>
      <c r="F1855" s="34">
        <v>4</v>
      </c>
      <c r="G1855" s="17">
        <v>1</v>
      </c>
      <c r="H1855" s="17">
        <v>1</v>
      </c>
      <c r="I1855" s="17">
        <v>1</v>
      </c>
      <c r="J1855" s="17">
        <v>1</v>
      </c>
      <c r="K1855" s="28">
        <v>5</v>
      </c>
      <c r="L1855" s="16">
        <f t="shared" si="60"/>
        <v>13</v>
      </c>
    </row>
    <row r="1856" spans="1:12" x14ac:dyDescent="0.25">
      <c r="A1856">
        <v>2901</v>
      </c>
      <c r="B1856" t="str">
        <f t="shared" si="61"/>
        <v>Virginia,Manassas, VA</v>
      </c>
      <c r="C1856" s="16" t="s">
        <v>62</v>
      </c>
      <c r="D1856" s="12" t="s">
        <v>84</v>
      </c>
      <c r="E1856" s="17" t="s">
        <v>3807</v>
      </c>
      <c r="F1856" s="34">
        <v>4</v>
      </c>
      <c r="G1856" s="19">
        <v>4</v>
      </c>
      <c r="H1856" s="17">
        <v>1</v>
      </c>
      <c r="I1856" s="17">
        <v>1</v>
      </c>
      <c r="J1856" s="17">
        <v>1</v>
      </c>
      <c r="K1856" s="28">
        <v>5</v>
      </c>
      <c r="L1856" s="16">
        <f t="shared" si="60"/>
        <v>16</v>
      </c>
    </row>
    <row r="1857" spans="1:12" x14ac:dyDescent="0.25">
      <c r="A1857">
        <v>2904</v>
      </c>
      <c r="B1857" t="str">
        <f t="shared" si="61"/>
        <v>Virginia,Newport News, VA</v>
      </c>
      <c r="C1857" s="16" t="s">
        <v>62</v>
      </c>
      <c r="D1857" s="12" t="s">
        <v>87</v>
      </c>
      <c r="E1857" s="17" t="s">
        <v>3170</v>
      </c>
      <c r="F1857" s="34">
        <v>4</v>
      </c>
      <c r="G1857" s="37">
        <v>5</v>
      </c>
      <c r="H1857" s="17">
        <v>1</v>
      </c>
      <c r="I1857" s="56">
        <v>7</v>
      </c>
      <c r="J1857" s="30">
        <v>2</v>
      </c>
      <c r="K1857" s="28">
        <v>5</v>
      </c>
      <c r="L1857" s="16">
        <f t="shared" si="60"/>
        <v>24</v>
      </c>
    </row>
    <row r="1858" spans="1:12" x14ac:dyDescent="0.25">
      <c r="A1858">
        <v>2905</v>
      </c>
      <c r="B1858" t="str">
        <f t="shared" si="61"/>
        <v>Virginia,Norfolk, VA</v>
      </c>
      <c r="C1858" s="16" t="s">
        <v>62</v>
      </c>
      <c r="D1858" s="12" t="s">
        <v>88</v>
      </c>
      <c r="E1858" s="17" t="s">
        <v>3471</v>
      </c>
      <c r="F1858" s="34">
        <v>4</v>
      </c>
      <c r="G1858" s="37">
        <v>5</v>
      </c>
      <c r="H1858" s="17">
        <v>1</v>
      </c>
      <c r="I1858" s="25">
        <v>4</v>
      </c>
      <c r="J1858" s="30">
        <v>2</v>
      </c>
      <c r="K1858" s="28">
        <v>5</v>
      </c>
      <c r="L1858" s="16">
        <f t="shared" ref="L1858:L1921" si="62">SUM(F1858:K1858)</f>
        <v>21</v>
      </c>
    </row>
    <row r="1859" spans="1:12" x14ac:dyDescent="0.25">
      <c r="A1859">
        <v>2909</v>
      </c>
      <c r="B1859" t="str">
        <f t="shared" ref="B1859:B1922" si="63">C1859&amp;","&amp;D1859</f>
        <v>Virginia,Portsmouth, VA</v>
      </c>
      <c r="C1859" s="16" t="s">
        <v>62</v>
      </c>
      <c r="D1859" s="12" t="s">
        <v>92</v>
      </c>
      <c r="E1859" s="17" t="s">
        <v>3472</v>
      </c>
      <c r="F1859" s="34">
        <v>4</v>
      </c>
      <c r="G1859" s="37">
        <v>5</v>
      </c>
      <c r="H1859" s="17">
        <v>1</v>
      </c>
      <c r="I1859" s="25">
        <v>4</v>
      </c>
      <c r="J1859" s="30">
        <v>2</v>
      </c>
      <c r="K1859" s="28">
        <v>5</v>
      </c>
      <c r="L1859" s="16">
        <f t="shared" si="62"/>
        <v>21</v>
      </c>
    </row>
    <row r="1860" spans="1:12" x14ac:dyDescent="0.25">
      <c r="A1860">
        <v>2910</v>
      </c>
      <c r="B1860" t="str">
        <f t="shared" si="63"/>
        <v>Virginia,Radford, VA</v>
      </c>
      <c r="C1860" s="16" t="s">
        <v>62</v>
      </c>
      <c r="D1860" s="12" t="s">
        <v>93</v>
      </c>
      <c r="E1860" s="17" t="s">
        <v>3821</v>
      </c>
      <c r="F1860" s="43">
        <v>3</v>
      </c>
      <c r="G1860" s="17">
        <v>1</v>
      </c>
      <c r="H1860" s="17">
        <v>1</v>
      </c>
      <c r="I1860" s="17">
        <v>1</v>
      </c>
      <c r="J1860" s="17">
        <v>1</v>
      </c>
      <c r="K1860" s="28">
        <v>5</v>
      </c>
      <c r="L1860" s="16">
        <f t="shared" si="62"/>
        <v>12</v>
      </c>
    </row>
    <row r="1861" spans="1:12" x14ac:dyDescent="0.25">
      <c r="A1861">
        <v>2914</v>
      </c>
      <c r="B1861" t="str">
        <f t="shared" si="63"/>
        <v>Virginia,Staunton, VA</v>
      </c>
      <c r="C1861" s="16" t="s">
        <v>62</v>
      </c>
      <c r="D1861" s="12" t="s">
        <v>95</v>
      </c>
      <c r="E1861" s="17" t="s">
        <v>3822</v>
      </c>
      <c r="F1861" s="43">
        <v>3</v>
      </c>
      <c r="G1861" s="17">
        <v>1</v>
      </c>
      <c r="H1861" s="17">
        <v>1</v>
      </c>
      <c r="I1861" s="17">
        <v>1</v>
      </c>
      <c r="J1861" s="17">
        <v>1</v>
      </c>
      <c r="K1861" s="28">
        <v>5</v>
      </c>
      <c r="L1861" s="16">
        <f t="shared" si="62"/>
        <v>12</v>
      </c>
    </row>
    <row r="1862" spans="1:12" x14ac:dyDescent="0.25">
      <c r="A1862">
        <v>2915</v>
      </c>
      <c r="B1862" t="str">
        <f t="shared" si="63"/>
        <v>Virginia,Suffolk, VA</v>
      </c>
      <c r="C1862" s="16" t="s">
        <v>62</v>
      </c>
      <c r="D1862" s="12" t="s">
        <v>96</v>
      </c>
      <c r="E1862" s="17" t="s">
        <v>2500</v>
      </c>
      <c r="F1862" s="22">
        <v>6</v>
      </c>
      <c r="G1862" s="19">
        <v>4</v>
      </c>
      <c r="H1862" s="35">
        <v>8</v>
      </c>
      <c r="I1862" s="25">
        <v>4</v>
      </c>
      <c r="J1862" s="30">
        <v>2</v>
      </c>
      <c r="K1862" s="28">
        <v>5</v>
      </c>
      <c r="L1862" s="16">
        <f t="shared" si="62"/>
        <v>29</v>
      </c>
    </row>
    <row r="1863" spans="1:12" x14ac:dyDescent="0.25">
      <c r="A1863">
        <v>2916</v>
      </c>
      <c r="B1863" t="str">
        <f t="shared" si="63"/>
        <v>Virginia,Virginia Beach, VA</v>
      </c>
      <c r="C1863" s="16" t="s">
        <v>62</v>
      </c>
      <c r="D1863" s="12" t="s">
        <v>97</v>
      </c>
      <c r="E1863" s="17" t="s">
        <v>2592</v>
      </c>
      <c r="F1863" s="34">
        <v>4</v>
      </c>
      <c r="G1863" s="37">
        <v>5</v>
      </c>
      <c r="H1863" s="29">
        <v>7</v>
      </c>
      <c r="I1863" s="25">
        <v>4</v>
      </c>
      <c r="J1863" s="30">
        <v>2</v>
      </c>
      <c r="K1863" s="28">
        <v>5</v>
      </c>
      <c r="L1863" s="16">
        <f t="shared" si="62"/>
        <v>27</v>
      </c>
    </row>
    <row r="1864" spans="1:12" x14ac:dyDescent="0.25">
      <c r="A1864">
        <v>2917</v>
      </c>
      <c r="B1864" t="str">
        <f t="shared" si="63"/>
        <v>Virginia,Waynesboro, VA</v>
      </c>
      <c r="C1864" s="16" t="s">
        <v>62</v>
      </c>
      <c r="D1864" s="12" t="s">
        <v>98</v>
      </c>
      <c r="E1864" s="17" t="s">
        <v>3823</v>
      </c>
      <c r="F1864" s="43">
        <v>3</v>
      </c>
      <c r="G1864" s="17">
        <v>1</v>
      </c>
      <c r="H1864" s="17">
        <v>1</v>
      </c>
      <c r="I1864" s="17">
        <v>1</v>
      </c>
      <c r="J1864" s="17">
        <v>1</v>
      </c>
      <c r="K1864" s="28">
        <v>5</v>
      </c>
      <c r="L1864" s="16">
        <f t="shared" si="62"/>
        <v>12</v>
      </c>
    </row>
    <row r="1865" spans="1:12" x14ac:dyDescent="0.25">
      <c r="A1865">
        <v>2918</v>
      </c>
      <c r="B1865" t="str">
        <f t="shared" si="63"/>
        <v>Virginia,Williamsburg, VA</v>
      </c>
      <c r="C1865" s="16" t="s">
        <v>62</v>
      </c>
      <c r="D1865" s="12" t="s">
        <v>99</v>
      </c>
      <c r="E1865" s="17" t="s">
        <v>3723</v>
      </c>
      <c r="F1865" s="34">
        <v>4</v>
      </c>
      <c r="G1865" s="37">
        <v>5</v>
      </c>
      <c r="H1865" s="17">
        <v>1</v>
      </c>
      <c r="I1865" s="40">
        <v>3</v>
      </c>
      <c r="J1865" s="17">
        <v>1</v>
      </c>
      <c r="K1865" s="28">
        <v>5</v>
      </c>
      <c r="L1865" s="16">
        <f t="shared" si="62"/>
        <v>19</v>
      </c>
    </row>
    <row r="1866" spans="1:12" x14ac:dyDescent="0.25">
      <c r="A1866">
        <v>2919</v>
      </c>
      <c r="B1866" t="str">
        <f t="shared" si="63"/>
        <v>Virginia,Winchester, VA</v>
      </c>
      <c r="C1866" s="16" t="s">
        <v>62</v>
      </c>
      <c r="D1866" s="12" t="s">
        <v>100</v>
      </c>
      <c r="E1866" s="17" t="s">
        <v>3820</v>
      </c>
      <c r="F1866" s="34">
        <v>4</v>
      </c>
      <c r="G1866" s="17">
        <v>1</v>
      </c>
      <c r="H1866" s="17">
        <v>1</v>
      </c>
      <c r="I1866" s="17">
        <v>1</v>
      </c>
      <c r="J1866" s="17">
        <v>1</v>
      </c>
      <c r="K1866" s="28">
        <v>5</v>
      </c>
      <c r="L1866" s="16">
        <f t="shared" si="62"/>
        <v>13</v>
      </c>
    </row>
    <row r="1867" spans="1:12" x14ac:dyDescent="0.25">
      <c r="A1867">
        <v>2920</v>
      </c>
      <c r="B1867" t="str">
        <f t="shared" si="63"/>
        <v>Washington,Adams County</v>
      </c>
      <c r="C1867" s="16" t="s">
        <v>101</v>
      </c>
      <c r="D1867" s="12" t="s">
        <v>327</v>
      </c>
      <c r="E1867" s="17" t="s">
        <v>3719</v>
      </c>
      <c r="F1867" s="34">
        <v>4</v>
      </c>
      <c r="G1867" s="17">
        <v>1</v>
      </c>
      <c r="H1867" s="36">
        <v>4</v>
      </c>
      <c r="I1867" s="17">
        <v>1</v>
      </c>
      <c r="J1867" s="17">
        <v>1</v>
      </c>
      <c r="K1867" s="28">
        <v>5</v>
      </c>
      <c r="L1867" s="16">
        <f t="shared" si="62"/>
        <v>16</v>
      </c>
    </row>
    <row r="1868" spans="1:12" x14ac:dyDescent="0.25">
      <c r="A1868">
        <v>2922</v>
      </c>
      <c r="B1868" t="str">
        <f t="shared" si="63"/>
        <v>Washington,Benton County</v>
      </c>
      <c r="C1868" s="16" t="s">
        <v>101</v>
      </c>
      <c r="D1868" s="12" t="s">
        <v>217</v>
      </c>
      <c r="E1868" s="17" t="s">
        <v>2593</v>
      </c>
      <c r="F1868" s="34">
        <v>4</v>
      </c>
      <c r="G1868" s="17">
        <v>1</v>
      </c>
      <c r="H1868" s="24">
        <v>5</v>
      </c>
      <c r="I1868" s="17">
        <v>1</v>
      </c>
      <c r="J1868" s="46">
        <v>8</v>
      </c>
      <c r="K1868" s="28">
        <v>5</v>
      </c>
      <c r="L1868" s="16">
        <f t="shared" si="62"/>
        <v>24</v>
      </c>
    </row>
    <row r="1869" spans="1:12" x14ac:dyDescent="0.25">
      <c r="A1869">
        <v>2930</v>
      </c>
      <c r="B1869" t="str">
        <f t="shared" si="63"/>
        <v>Washington,Franklin County</v>
      </c>
      <c r="C1869" s="16" t="s">
        <v>101</v>
      </c>
      <c r="D1869" s="12" t="s">
        <v>134</v>
      </c>
      <c r="E1869" s="17" t="s">
        <v>3473</v>
      </c>
      <c r="F1869" s="22">
        <v>6</v>
      </c>
      <c r="G1869" s="17">
        <v>1</v>
      </c>
      <c r="H1869" s="24">
        <v>5</v>
      </c>
      <c r="I1869" s="17">
        <v>1</v>
      </c>
      <c r="J1869" s="17">
        <v>1</v>
      </c>
      <c r="K1869" s="28">
        <v>5</v>
      </c>
      <c r="L1869" s="16">
        <f t="shared" si="62"/>
        <v>19</v>
      </c>
    </row>
    <row r="1870" spans="1:12" x14ac:dyDescent="0.25">
      <c r="A1870">
        <v>2932</v>
      </c>
      <c r="B1870" t="str">
        <f t="shared" si="63"/>
        <v>Washington,Grant County</v>
      </c>
      <c r="C1870" s="16" t="s">
        <v>101</v>
      </c>
      <c r="D1870" s="12" t="s">
        <v>235</v>
      </c>
      <c r="E1870" s="17" t="s">
        <v>2501</v>
      </c>
      <c r="F1870" s="34">
        <v>4</v>
      </c>
      <c r="G1870" s="17">
        <v>1</v>
      </c>
      <c r="H1870" s="24">
        <v>5</v>
      </c>
      <c r="I1870" s="17">
        <v>1</v>
      </c>
      <c r="J1870" s="42">
        <v>9</v>
      </c>
      <c r="K1870" s="28">
        <v>5</v>
      </c>
      <c r="L1870" s="16">
        <f t="shared" si="62"/>
        <v>25</v>
      </c>
    </row>
    <row r="1871" spans="1:12" x14ac:dyDescent="0.25">
      <c r="A1871">
        <v>2955</v>
      </c>
      <c r="B1871" t="str">
        <f t="shared" si="63"/>
        <v>Washington,Walla Walla County</v>
      </c>
      <c r="C1871" s="16" t="s">
        <v>101</v>
      </c>
      <c r="D1871" s="12" t="s">
        <v>1873</v>
      </c>
      <c r="E1871" s="17" t="s">
        <v>3309</v>
      </c>
      <c r="F1871" s="22">
        <v>6</v>
      </c>
      <c r="G1871" s="17">
        <v>1</v>
      </c>
      <c r="H1871" s="33">
        <v>6</v>
      </c>
      <c r="I1871" s="17">
        <v>1</v>
      </c>
      <c r="J1871" s="17">
        <v>1</v>
      </c>
      <c r="K1871" s="28">
        <v>5</v>
      </c>
      <c r="L1871" s="16">
        <f t="shared" si="62"/>
        <v>20</v>
      </c>
    </row>
    <row r="1872" spans="1:12" x14ac:dyDescent="0.25">
      <c r="A1872">
        <v>2958</v>
      </c>
      <c r="B1872" t="str">
        <f t="shared" si="63"/>
        <v>Washington,Yakima County</v>
      </c>
      <c r="C1872" s="16" t="s">
        <v>101</v>
      </c>
      <c r="D1872" s="12" t="s">
        <v>1876</v>
      </c>
      <c r="E1872" s="17" t="s">
        <v>2594</v>
      </c>
      <c r="F1872" s="34">
        <v>4</v>
      </c>
      <c r="G1872" s="17">
        <v>1</v>
      </c>
      <c r="H1872" s="36">
        <v>4</v>
      </c>
      <c r="I1872" s="17">
        <v>1</v>
      </c>
      <c r="J1872" s="42">
        <v>9</v>
      </c>
      <c r="K1872" s="28">
        <v>5</v>
      </c>
      <c r="L1872" s="16">
        <f t="shared" si="62"/>
        <v>24</v>
      </c>
    </row>
    <row r="1873" spans="1:12" x14ac:dyDescent="0.25">
      <c r="A1873">
        <v>2963</v>
      </c>
      <c r="B1873" t="str">
        <f t="shared" si="63"/>
        <v>West Virginia,Brooke County</v>
      </c>
      <c r="C1873" s="16" t="s">
        <v>102</v>
      </c>
      <c r="D1873" s="12" t="s">
        <v>1878</v>
      </c>
      <c r="E1873" s="17" t="s">
        <v>3625</v>
      </c>
      <c r="F1873" s="43">
        <v>3</v>
      </c>
      <c r="G1873" s="19">
        <v>4</v>
      </c>
      <c r="H1873" s="53">
        <v>3</v>
      </c>
      <c r="I1873" s="17">
        <v>1</v>
      </c>
      <c r="J1873" s="30">
        <v>2</v>
      </c>
      <c r="K1873" s="28">
        <v>5</v>
      </c>
      <c r="L1873" s="16">
        <f t="shared" si="62"/>
        <v>18</v>
      </c>
    </row>
    <row r="1874" spans="1:12" x14ac:dyDescent="0.25">
      <c r="A1874">
        <v>2973</v>
      </c>
      <c r="B1874" t="str">
        <f t="shared" si="63"/>
        <v>West Virginia,Hancock County</v>
      </c>
      <c r="C1874" s="16" t="s">
        <v>102</v>
      </c>
      <c r="D1874" s="12" t="s">
        <v>493</v>
      </c>
      <c r="E1874" s="17" t="s">
        <v>3626</v>
      </c>
      <c r="F1874" s="43">
        <v>3</v>
      </c>
      <c r="G1874" s="19">
        <v>4</v>
      </c>
      <c r="H1874" s="53">
        <v>3</v>
      </c>
      <c r="I1874" s="17">
        <v>1</v>
      </c>
      <c r="J1874" s="30">
        <v>2</v>
      </c>
      <c r="K1874" s="28">
        <v>5</v>
      </c>
      <c r="L1874" s="16">
        <f t="shared" si="62"/>
        <v>18</v>
      </c>
    </row>
    <row r="1875" spans="1:12" x14ac:dyDescent="0.25">
      <c r="A1875">
        <v>3012</v>
      </c>
      <c r="B1875" t="str">
        <f t="shared" si="63"/>
        <v>West Virginia,Wood County</v>
      </c>
      <c r="C1875" s="16" t="s">
        <v>102</v>
      </c>
      <c r="D1875" s="12" t="s">
        <v>1439</v>
      </c>
      <c r="E1875" s="17" t="s">
        <v>3171</v>
      </c>
      <c r="F1875" s="34">
        <v>4</v>
      </c>
      <c r="G1875" s="37">
        <v>5</v>
      </c>
      <c r="H1875" s="36">
        <v>4</v>
      </c>
      <c r="I1875" s="17">
        <v>1</v>
      </c>
      <c r="J1875" s="30">
        <v>2</v>
      </c>
      <c r="K1875" s="28">
        <v>5</v>
      </c>
      <c r="L1875" s="16">
        <f t="shared" si="62"/>
        <v>21</v>
      </c>
    </row>
    <row r="1876" spans="1:12" x14ac:dyDescent="0.25">
      <c r="A1876">
        <v>3036</v>
      </c>
      <c r="B1876" t="str">
        <f t="shared" si="63"/>
        <v>Wisconsin,Green County</v>
      </c>
      <c r="C1876" s="16" t="s">
        <v>103</v>
      </c>
      <c r="D1876" s="12" t="s">
        <v>818</v>
      </c>
      <c r="E1876" s="17" t="s">
        <v>3720</v>
      </c>
      <c r="F1876" s="43">
        <v>3</v>
      </c>
      <c r="G1876" s="19">
        <v>4</v>
      </c>
      <c r="H1876" s="53">
        <v>3</v>
      </c>
      <c r="I1876" s="17">
        <v>1</v>
      </c>
      <c r="J1876" s="17">
        <v>1</v>
      </c>
      <c r="K1876" s="28">
        <v>5</v>
      </c>
      <c r="L1876" s="16">
        <f t="shared" si="62"/>
        <v>17</v>
      </c>
    </row>
    <row r="1877" spans="1:12" x14ac:dyDescent="0.25">
      <c r="A1877">
        <v>3046</v>
      </c>
      <c r="B1877" t="str">
        <f t="shared" si="63"/>
        <v>Wisconsin,Lafayette County</v>
      </c>
      <c r="C1877" s="16" t="s">
        <v>103</v>
      </c>
      <c r="D1877" s="12" t="s">
        <v>242</v>
      </c>
      <c r="E1877" s="17" t="s">
        <v>3721</v>
      </c>
      <c r="F1877" s="43">
        <v>3</v>
      </c>
      <c r="G1877" s="19">
        <v>4</v>
      </c>
      <c r="H1877" s="53">
        <v>3</v>
      </c>
      <c r="I1877" s="17">
        <v>1</v>
      </c>
      <c r="J1877" s="17">
        <v>1</v>
      </c>
      <c r="K1877" s="28">
        <v>5</v>
      </c>
      <c r="L1877" s="16">
        <f t="shared" si="62"/>
        <v>17</v>
      </c>
    </row>
    <row r="1878" spans="1:12" x14ac:dyDescent="0.25">
      <c r="A1878">
        <v>3076</v>
      </c>
      <c r="B1878" t="str">
        <f t="shared" si="63"/>
        <v>Wisconsin,Vernon County</v>
      </c>
      <c r="C1878" s="16" t="s">
        <v>103</v>
      </c>
      <c r="D1878" s="12" t="s">
        <v>1149</v>
      </c>
      <c r="E1878" s="17" t="s">
        <v>3722</v>
      </c>
      <c r="F1878" s="43">
        <v>3</v>
      </c>
      <c r="G1878" s="19">
        <v>4</v>
      </c>
      <c r="H1878" s="53">
        <v>3</v>
      </c>
      <c r="I1878" s="17">
        <v>1</v>
      </c>
      <c r="J1878" s="17">
        <v>1</v>
      </c>
      <c r="K1878" s="28">
        <v>5</v>
      </c>
      <c r="L1878" s="16">
        <f t="shared" si="62"/>
        <v>17</v>
      </c>
    </row>
    <row r="1879" spans="1:12" x14ac:dyDescent="0.25">
      <c r="A1879">
        <v>85</v>
      </c>
      <c r="B1879" t="str">
        <f t="shared" si="63"/>
        <v>Arkansas,Baxter County</v>
      </c>
      <c r="C1879" s="16" t="s">
        <v>16</v>
      </c>
      <c r="D1879" s="12" t="s">
        <v>216</v>
      </c>
      <c r="E1879" s="17" t="s">
        <v>3942</v>
      </c>
      <c r="F1879" s="22">
        <v>6</v>
      </c>
      <c r="G1879" s="27">
        <v>2</v>
      </c>
      <c r="H1879" s="20">
        <v>8</v>
      </c>
      <c r="I1879" s="17">
        <v>1</v>
      </c>
      <c r="J1879" s="30">
        <v>2</v>
      </c>
      <c r="K1879" s="49">
        <v>4</v>
      </c>
      <c r="L1879" s="16">
        <f t="shared" si="62"/>
        <v>23</v>
      </c>
    </row>
    <row r="1880" spans="1:12" x14ac:dyDescent="0.25">
      <c r="A1880">
        <v>86</v>
      </c>
      <c r="B1880" t="str">
        <f t="shared" si="63"/>
        <v>Arkansas,Benton County</v>
      </c>
      <c r="C1880" s="16" t="s">
        <v>16</v>
      </c>
      <c r="D1880" s="12" t="s">
        <v>217</v>
      </c>
      <c r="E1880" s="17" t="s">
        <v>3943</v>
      </c>
      <c r="F1880" s="22">
        <v>6</v>
      </c>
      <c r="G1880" s="27">
        <v>2</v>
      </c>
      <c r="H1880" s="20">
        <v>8</v>
      </c>
      <c r="I1880" s="17">
        <v>1</v>
      </c>
      <c r="J1880" s="30">
        <v>2</v>
      </c>
      <c r="K1880" s="49">
        <v>4</v>
      </c>
      <c r="L1880" s="16">
        <f t="shared" si="62"/>
        <v>23</v>
      </c>
    </row>
    <row r="1881" spans="1:12" x14ac:dyDescent="0.25">
      <c r="A1881">
        <v>87</v>
      </c>
      <c r="B1881" t="str">
        <f t="shared" si="63"/>
        <v>Arkansas,Boone County</v>
      </c>
      <c r="C1881" s="16" t="s">
        <v>16</v>
      </c>
      <c r="D1881" s="12" t="s">
        <v>218</v>
      </c>
      <c r="E1881" s="17" t="s">
        <v>4923</v>
      </c>
      <c r="F1881" s="34">
        <v>4</v>
      </c>
      <c r="G1881" s="17">
        <v>1</v>
      </c>
      <c r="H1881" s="17">
        <v>1</v>
      </c>
      <c r="I1881" s="17">
        <v>1</v>
      </c>
      <c r="J1881" s="30">
        <v>2</v>
      </c>
      <c r="K1881" s="49">
        <v>4</v>
      </c>
      <c r="L1881" s="16">
        <f t="shared" si="62"/>
        <v>13</v>
      </c>
    </row>
    <row r="1882" spans="1:12" x14ac:dyDescent="0.25">
      <c r="A1882">
        <v>90</v>
      </c>
      <c r="B1882" t="str">
        <f t="shared" si="63"/>
        <v>Arkansas,Carroll County</v>
      </c>
      <c r="C1882" s="16" t="s">
        <v>16</v>
      </c>
      <c r="D1882" s="12" t="s">
        <v>220</v>
      </c>
      <c r="E1882" s="17" t="s">
        <v>4823</v>
      </c>
      <c r="F1882" s="34">
        <v>4</v>
      </c>
      <c r="G1882" s="27">
        <v>2</v>
      </c>
      <c r="H1882" s="17">
        <v>1</v>
      </c>
      <c r="I1882" s="17">
        <v>1</v>
      </c>
      <c r="J1882" s="30">
        <v>2</v>
      </c>
      <c r="K1882" s="49">
        <v>4</v>
      </c>
      <c r="L1882" s="16">
        <f t="shared" si="62"/>
        <v>14</v>
      </c>
    </row>
    <row r="1883" spans="1:12" x14ac:dyDescent="0.25">
      <c r="A1883">
        <v>92</v>
      </c>
      <c r="B1883" t="str">
        <f t="shared" si="63"/>
        <v>Arkansas,Clark County</v>
      </c>
      <c r="C1883" s="16" t="s">
        <v>16</v>
      </c>
      <c r="D1883" s="12" t="s">
        <v>222</v>
      </c>
      <c r="E1883" s="17" t="s">
        <v>3846</v>
      </c>
      <c r="F1883" s="22">
        <v>6</v>
      </c>
      <c r="G1883" s="23">
        <v>6</v>
      </c>
      <c r="H1883" s="38">
        <v>9</v>
      </c>
      <c r="I1883" s="17">
        <v>1</v>
      </c>
      <c r="J1883" s="17">
        <v>1</v>
      </c>
      <c r="K1883" s="49">
        <v>4</v>
      </c>
      <c r="L1883" s="16">
        <f t="shared" si="62"/>
        <v>27</v>
      </c>
    </row>
    <row r="1884" spans="1:12" x14ac:dyDescent="0.25">
      <c r="A1884">
        <v>93</v>
      </c>
      <c r="B1884" t="str">
        <f t="shared" si="63"/>
        <v>Arkansas,Clay County</v>
      </c>
      <c r="C1884" s="16" t="s">
        <v>16</v>
      </c>
      <c r="D1884" s="12" t="s">
        <v>118</v>
      </c>
      <c r="E1884" s="17" t="s">
        <v>3944</v>
      </c>
      <c r="F1884" s="22">
        <v>6</v>
      </c>
      <c r="G1884" s="37">
        <v>5</v>
      </c>
      <c r="H1884" s="35">
        <v>8</v>
      </c>
      <c r="I1884" s="17">
        <v>1</v>
      </c>
      <c r="J1884" s="17">
        <v>1</v>
      </c>
      <c r="K1884" s="49">
        <v>4</v>
      </c>
      <c r="L1884" s="16">
        <f t="shared" si="62"/>
        <v>25</v>
      </c>
    </row>
    <row r="1885" spans="1:12" x14ac:dyDescent="0.25">
      <c r="A1885">
        <v>94</v>
      </c>
      <c r="B1885" t="str">
        <f t="shared" si="63"/>
        <v>Arkansas,Cleburne County</v>
      </c>
      <c r="C1885" s="16" t="s">
        <v>16</v>
      </c>
      <c r="D1885" s="12" t="s">
        <v>119</v>
      </c>
      <c r="E1885" s="17" t="s">
        <v>3907</v>
      </c>
      <c r="F1885" s="22">
        <v>6</v>
      </c>
      <c r="G1885" s="27">
        <v>2</v>
      </c>
      <c r="H1885" s="20">
        <v>8</v>
      </c>
      <c r="I1885" s="17">
        <v>1</v>
      </c>
      <c r="J1885" s="50">
        <v>3</v>
      </c>
      <c r="K1885" s="49">
        <v>4</v>
      </c>
      <c r="L1885" s="16">
        <f t="shared" si="62"/>
        <v>24</v>
      </c>
    </row>
    <row r="1886" spans="1:12" x14ac:dyDescent="0.25">
      <c r="A1886">
        <v>95</v>
      </c>
      <c r="B1886" t="str">
        <f t="shared" si="63"/>
        <v>Arkansas,Cleveland County</v>
      </c>
      <c r="C1886" s="16" t="s">
        <v>16</v>
      </c>
      <c r="D1886" s="12" t="s">
        <v>223</v>
      </c>
      <c r="E1886" s="17" t="s">
        <v>3970</v>
      </c>
      <c r="F1886" s="22">
        <v>6</v>
      </c>
      <c r="G1886" s="27">
        <v>2</v>
      </c>
      <c r="H1886" s="20">
        <v>8</v>
      </c>
      <c r="I1886" s="17">
        <v>1</v>
      </c>
      <c r="J1886" s="17">
        <v>1</v>
      </c>
      <c r="K1886" s="49">
        <v>4</v>
      </c>
      <c r="L1886" s="16">
        <f t="shared" si="62"/>
        <v>22</v>
      </c>
    </row>
    <row r="1887" spans="1:12" x14ac:dyDescent="0.25">
      <c r="A1887">
        <v>97</v>
      </c>
      <c r="B1887" t="str">
        <f t="shared" si="63"/>
        <v>Arkansas,Conway County</v>
      </c>
      <c r="C1887" s="16" t="s">
        <v>16</v>
      </c>
      <c r="D1887" s="12" t="s">
        <v>225</v>
      </c>
      <c r="E1887" s="17" t="s">
        <v>3869</v>
      </c>
      <c r="F1887" s="18">
        <v>7</v>
      </c>
      <c r="G1887" s="19">
        <v>4</v>
      </c>
      <c r="H1887" s="20">
        <v>8</v>
      </c>
      <c r="I1887" s="17">
        <v>1</v>
      </c>
      <c r="J1887" s="30">
        <v>2</v>
      </c>
      <c r="K1887" s="49">
        <v>4</v>
      </c>
      <c r="L1887" s="16">
        <f t="shared" si="62"/>
        <v>26</v>
      </c>
    </row>
    <row r="1888" spans="1:12" x14ac:dyDescent="0.25">
      <c r="A1888">
        <v>98</v>
      </c>
      <c r="B1888" t="str">
        <f t="shared" si="63"/>
        <v>Arkansas,Craighead County</v>
      </c>
      <c r="C1888" s="16" t="s">
        <v>16</v>
      </c>
      <c r="D1888" s="12" t="s">
        <v>226</v>
      </c>
      <c r="E1888" s="17" t="s">
        <v>3870</v>
      </c>
      <c r="F1888" s="18">
        <v>7</v>
      </c>
      <c r="G1888" s="23">
        <v>6</v>
      </c>
      <c r="H1888" s="35">
        <v>8</v>
      </c>
      <c r="I1888" s="17">
        <v>1</v>
      </c>
      <c r="J1888" s="17">
        <v>1</v>
      </c>
      <c r="K1888" s="49">
        <v>4</v>
      </c>
      <c r="L1888" s="16">
        <f t="shared" si="62"/>
        <v>27</v>
      </c>
    </row>
    <row r="1889" spans="1:12" x14ac:dyDescent="0.25">
      <c r="A1889">
        <v>99</v>
      </c>
      <c r="B1889" t="str">
        <f t="shared" si="63"/>
        <v>Arkansas,Crawford County</v>
      </c>
      <c r="C1889" s="16" t="s">
        <v>16</v>
      </c>
      <c r="D1889" s="12" t="s">
        <v>227</v>
      </c>
      <c r="E1889" s="17" t="s">
        <v>3871</v>
      </c>
      <c r="F1889" s="18">
        <v>7</v>
      </c>
      <c r="G1889" s="19">
        <v>4</v>
      </c>
      <c r="H1889" s="20">
        <v>8</v>
      </c>
      <c r="I1889" s="17">
        <v>1</v>
      </c>
      <c r="J1889" s="30">
        <v>2</v>
      </c>
      <c r="K1889" s="49">
        <v>4</v>
      </c>
      <c r="L1889" s="16">
        <f t="shared" si="62"/>
        <v>26</v>
      </c>
    </row>
    <row r="1890" spans="1:12" x14ac:dyDescent="0.25">
      <c r="A1890">
        <v>101</v>
      </c>
      <c r="B1890" t="str">
        <f t="shared" si="63"/>
        <v>Arkansas,Cross County</v>
      </c>
      <c r="C1890" s="16" t="s">
        <v>16</v>
      </c>
      <c r="D1890" s="12" t="s">
        <v>229</v>
      </c>
      <c r="E1890" s="17" t="s">
        <v>3908</v>
      </c>
      <c r="F1890" s="22">
        <v>6</v>
      </c>
      <c r="G1890" s="23">
        <v>6</v>
      </c>
      <c r="H1890" s="35">
        <v>8</v>
      </c>
      <c r="I1890" s="17">
        <v>1</v>
      </c>
      <c r="J1890" s="17">
        <v>1</v>
      </c>
      <c r="K1890" s="49">
        <v>4</v>
      </c>
      <c r="L1890" s="16">
        <f t="shared" si="62"/>
        <v>26</v>
      </c>
    </row>
    <row r="1891" spans="1:12" x14ac:dyDescent="0.25">
      <c r="A1891">
        <v>102</v>
      </c>
      <c r="B1891" t="str">
        <f t="shared" si="63"/>
        <v>Arkansas,Dallas County</v>
      </c>
      <c r="C1891" s="16" t="s">
        <v>16</v>
      </c>
      <c r="D1891" s="12" t="s">
        <v>128</v>
      </c>
      <c r="E1891" s="17" t="s">
        <v>4172</v>
      </c>
      <c r="F1891" s="22">
        <v>6</v>
      </c>
      <c r="G1891" s="39">
        <v>7</v>
      </c>
      <c r="H1891" s="17">
        <v>1</v>
      </c>
      <c r="I1891" s="17">
        <v>1</v>
      </c>
      <c r="J1891" s="17">
        <v>1</v>
      </c>
      <c r="K1891" s="49">
        <v>4</v>
      </c>
      <c r="L1891" s="16">
        <f t="shared" si="62"/>
        <v>20</v>
      </c>
    </row>
    <row r="1892" spans="1:12" x14ac:dyDescent="0.25">
      <c r="A1892">
        <v>105</v>
      </c>
      <c r="B1892" t="str">
        <f t="shared" si="63"/>
        <v>Arkansas,Faulkner County</v>
      </c>
      <c r="C1892" s="16" t="s">
        <v>16</v>
      </c>
      <c r="D1892" s="12" t="s">
        <v>232</v>
      </c>
      <c r="E1892" s="17" t="s">
        <v>3872</v>
      </c>
      <c r="F1892" s="18">
        <v>7</v>
      </c>
      <c r="G1892" s="19">
        <v>4</v>
      </c>
      <c r="H1892" s="20">
        <v>8</v>
      </c>
      <c r="I1892" s="17">
        <v>1</v>
      </c>
      <c r="J1892" s="30">
        <v>2</v>
      </c>
      <c r="K1892" s="49">
        <v>4</v>
      </c>
      <c r="L1892" s="16">
        <f t="shared" si="62"/>
        <v>26</v>
      </c>
    </row>
    <row r="1893" spans="1:12" x14ac:dyDescent="0.25">
      <c r="A1893">
        <v>106</v>
      </c>
      <c r="B1893" t="str">
        <f t="shared" si="63"/>
        <v>Arkansas,Franklin County</v>
      </c>
      <c r="C1893" s="16" t="s">
        <v>16</v>
      </c>
      <c r="D1893" s="12" t="s">
        <v>134</v>
      </c>
      <c r="E1893" s="17" t="s">
        <v>3824</v>
      </c>
      <c r="F1893" s="18">
        <v>7</v>
      </c>
      <c r="G1893" s="39">
        <v>7</v>
      </c>
      <c r="H1893" s="38">
        <v>9</v>
      </c>
      <c r="I1893" s="17">
        <v>1</v>
      </c>
      <c r="J1893" s="30">
        <v>2</v>
      </c>
      <c r="K1893" s="49">
        <v>4</v>
      </c>
      <c r="L1893" s="16">
        <f t="shared" si="62"/>
        <v>30</v>
      </c>
    </row>
    <row r="1894" spans="1:12" x14ac:dyDescent="0.25">
      <c r="A1894">
        <v>107</v>
      </c>
      <c r="B1894" t="str">
        <f t="shared" si="63"/>
        <v>Arkansas,Fulton County</v>
      </c>
      <c r="C1894" s="16" t="s">
        <v>16</v>
      </c>
      <c r="D1894" s="12" t="s">
        <v>233</v>
      </c>
      <c r="E1894" s="17" t="s">
        <v>3909</v>
      </c>
      <c r="F1894" s="22">
        <v>6</v>
      </c>
      <c r="G1894" s="19">
        <v>4</v>
      </c>
      <c r="H1894" s="20">
        <v>8</v>
      </c>
      <c r="I1894" s="17">
        <v>1</v>
      </c>
      <c r="J1894" s="30">
        <v>2</v>
      </c>
      <c r="K1894" s="49">
        <v>4</v>
      </c>
      <c r="L1894" s="16">
        <f t="shared" si="62"/>
        <v>25</v>
      </c>
    </row>
    <row r="1895" spans="1:12" x14ac:dyDescent="0.25">
      <c r="A1895">
        <v>108</v>
      </c>
      <c r="B1895" t="str">
        <f t="shared" si="63"/>
        <v>Arkansas,Garland County</v>
      </c>
      <c r="C1895" s="16" t="s">
        <v>16</v>
      </c>
      <c r="D1895" s="12" t="s">
        <v>234</v>
      </c>
      <c r="E1895" s="17" t="s">
        <v>4273</v>
      </c>
      <c r="F1895" s="18">
        <v>7</v>
      </c>
      <c r="G1895" s="19">
        <v>4</v>
      </c>
      <c r="H1895" s="17">
        <v>1</v>
      </c>
      <c r="I1895" s="17">
        <v>1</v>
      </c>
      <c r="J1895" s="30">
        <v>2</v>
      </c>
      <c r="K1895" s="49">
        <v>4</v>
      </c>
      <c r="L1895" s="16">
        <f t="shared" si="62"/>
        <v>19</v>
      </c>
    </row>
    <row r="1896" spans="1:12" x14ac:dyDescent="0.25">
      <c r="A1896">
        <v>109</v>
      </c>
      <c r="B1896" t="str">
        <f t="shared" si="63"/>
        <v>Arkansas,Grant County</v>
      </c>
      <c r="C1896" s="16" t="s">
        <v>16</v>
      </c>
      <c r="D1896" s="12" t="s">
        <v>235</v>
      </c>
      <c r="E1896" s="17" t="s">
        <v>3826</v>
      </c>
      <c r="F1896" s="18">
        <v>7</v>
      </c>
      <c r="G1896" s="51">
        <v>9</v>
      </c>
      <c r="H1896" s="20">
        <v>8</v>
      </c>
      <c r="I1896" s="17">
        <v>1</v>
      </c>
      <c r="J1896" s="17">
        <v>1</v>
      </c>
      <c r="K1896" s="49">
        <v>4</v>
      </c>
      <c r="L1896" s="16">
        <f t="shared" si="62"/>
        <v>30</v>
      </c>
    </row>
    <row r="1897" spans="1:12" x14ac:dyDescent="0.25">
      <c r="A1897">
        <v>110</v>
      </c>
      <c r="B1897" t="str">
        <f t="shared" si="63"/>
        <v>Arkansas,Greene County</v>
      </c>
      <c r="C1897" s="16" t="s">
        <v>16</v>
      </c>
      <c r="D1897" s="12" t="s">
        <v>136</v>
      </c>
      <c r="E1897" s="17" t="s">
        <v>3945</v>
      </c>
      <c r="F1897" s="22">
        <v>6</v>
      </c>
      <c r="G1897" s="19">
        <v>4</v>
      </c>
      <c r="H1897" s="20">
        <v>8</v>
      </c>
      <c r="I1897" s="17">
        <v>1</v>
      </c>
      <c r="J1897" s="17">
        <v>1</v>
      </c>
      <c r="K1897" s="49">
        <v>4</v>
      </c>
      <c r="L1897" s="16">
        <f t="shared" si="62"/>
        <v>24</v>
      </c>
    </row>
    <row r="1898" spans="1:12" x14ac:dyDescent="0.25">
      <c r="A1898">
        <v>112</v>
      </c>
      <c r="B1898" t="str">
        <f t="shared" si="63"/>
        <v>Arkansas,Hot Spring County</v>
      </c>
      <c r="C1898" s="16" t="s">
        <v>16</v>
      </c>
      <c r="D1898" s="12" t="s">
        <v>237</v>
      </c>
      <c r="E1898" s="17" t="s">
        <v>3873</v>
      </c>
      <c r="F1898" s="18">
        <v>7</v>
      </c>
      <c r="G1898" s="19">
        <v>4</v>
      </c>
      <c r="H1898" s="20">
        <v>8</v>
      </c>
      <c r="I1898" s="17">
        <v>1</v>
      </c>
      <c r="J1898" s="30">
        <v>2</v>
      </c>
      <c r="K1898" s="49">
        <v>4</v>
      </c>
      <c r="L1898" s="16">
        <f t="shared" si="62"/>
        <v>26</v>
      </c>
    </row>
    <row r="1899" spans="1:12" x14ac:dyDescent="0.25">
      <c r="A1899">
        <v>113</v>
      </c>
      <c r="B1899" t="str">
        <f t="shared" si="63"/>
        <v>Arkansas,Howard County</v>
      </c>
      <c r="C1899" s="16" t="s">
        <v>16</v>
      </c>
      <c r="D1899" s="12" t="s">
        <v>238</v>
      </c>
      <c r="E1899" s="17" t="s">
        <v>4417</v>
      </c>
      <c r="F1899" s="18">
        <v>7</v>
      </c>
      <c r="G1899" s="19">
        <v>4</v>
      </c>
      <c r="H1899" s="17">
        <v>1</v>
      </c>
      <c r="I1899" s="17">
        <v>1</v>
      </c>
      <c r="J1899" s="17">
        <v>1</v>
      </c>
      <c r="K1899" s="49">
        <v>4</v>
      </c>
      <c r="L1899" s="16">
        <f t="shared" si="62"/>
        <v>18</v>
      </c>
    </row>
    <row r="1900" spans="1:12" x14ac:dyDescent="0.25">
      <c r="A1900">
        <v>114</v>
      </c>
      <c r="B1900" t="str">
        <f t="shared" si="63"/>
        <v>Arkansas,Independence County</v>
      </c>
      <c r="C1900" s="16" t="s">
        <v>16</v>
      </c>
      <c r="D1900" s="12" t="s">
        <v>239</v>
      </c>
      <c r="E1900" s="17" t="s">
        <v>3946</v>
      </c>
      <c r="F1900" s="22">
        <v>6</v>
      </c>
      <c r="G1900" s="27">
        <v>2</v>
      </c>
      <c r="H1900" s="20">
        <v>8</v>
      </c>
      <c r="I1900" s="17">
        <v>1</v>
      </c>
      <c r="J1900" s="30">
        <v>2</v>
      </c>
      <c r="K1900" s="49">
        <v>4</v>
      </c>
      <c r="L1900" s="16">
        <f t="shared" si="62"/>
        <v>23</v>
      </c>
    </row>
    <row r="1901" spans="1:12" x14ac:dyDescent="0.25">
      <c r="A1901">
        <v>115</v>
      </c>
      <c r="B1901" t="str">
        <f t="shared" si="63"/>
        <v>Arkansas,Izard County</v>
      </c>
      <c r="C1901" s="16" t="s">
        <v>16</v>
      </c>
      <c r="D1901" s="12" t="s">
        <v>240</v>
      </c>
      <c r="E1901" s="17" t="s">
        <v>3971</v>
      </c>
      <c r="F1901" s="22">
        <v>6</v>
      </c>
      <c r="G1901" s="17">
        <v>1</v>
      </c>
      <c r="H1901" s="20">
        <v>8</v>
      </c>
      <c r="I1901" s="17">
        <v>1</v>
      </c>
      <c r="J1901" s="30">
        <v>2</v>
      </c>
      <c r="K1901" s="49">
        <v>4</v>
      </c>
      <c r="L1901" s="16">
        <f t="shared" si="62"/>
        <v>22</v>
      </c>
    </row>
    <row r="1902" spans="1:12" x14ac:dyDescent="0.25">
      <c r="A1902">
        <v>116</v>
      </c>
      <c r="B1902" t="str">
        <f t="shared" si="63"/>
        <v>Arkansas,Jackson County</v>
      </c>
      <c r="C1902" s="16" t="s">
        <v>16</v>
      </c>
      <c r="D1902" s="12" t="s">
        <v>140</v>
      </c>
      <c r="E1902" s="17" t="s">
        <v>3994</v>
      </c>
      <c r="F1902" s="22">
        <v>6</v>
      </c>
      <c r="G1902" s="27">
        <v>2</v>
      </c>
      <c r="H1902" s="35">
        <v>8</v>
      </c>
      <c r="I1902" s="17">
        <v>1</v>
      </c>
      <c r="J1902" s="17">
        <v>1</v>
      </c>
      <c r="K1902" s="49">
        <v>4</v>
      </c>
      <c r="L1902" s="16">
        <f t="shared" si="62"/>
        <v>22</v>
      </c>
    </row>
    <row r="1903" spans="1:12" x14ac:dyDescent="0.25">
      <c r="A1903">
        <v>117</v>
      </c>
      <c r="B1903" t="str">
        <f t="shared" si="63"/>
        <v>Arkansas,Jefferson County</v>
      </c>
      <c r="C1903" s="16" t="s">
        <v>16</v>
      </c>
      <c r="D1903" s="12" t="s">
        <v>141</v>
      </c>
      <c r="E1903" s="17" t="s">
        <v>3874</v>
      </c>
      <c r="F1903" s="22">
        <v>6</v>
      </c>
      <c r="G1903" s="39">
        <v>7</v>
      </c>
      <c r="H1903" s="35">
        <v>8</v>
      </c>
      <c r="I1903" s="17">
        <v>1</v>
      </c>
      <c r="J1903" s="17">
        <v>1</v>
      </c>
      <c r="K1903" s="49">
        <v>4</v>
      </c>
      <c r="L1903" s="16">
        <f t="shared" si="62"/>
        <v>27</v>
      </c>
    </row>
    <row r="1904" spans="1:12" x14ac:dyDescent="0.25">
      <c r="A1904">
        <v>118</v>
      </c>
      <c r="B1904" t="str">
        <f t="shared" si="63"/>
        <v>Arkansas,Johnson County</v>
      </c>
      <c r="C1904" s="16" t="s">
        <v>16</v>
      </c>
      <c r="D1904" s="12" t="s">
        <v>241</v>
      </c>
      <c r="E1904" s="17" t="s">
        <v>3910</v>
      </c>
      <c r="F1904" s="18">
        <v>7</v>
      </c>
      <c r="G1904" s="27">
        <v>2</v>
      </c>
      <c r="H1904" s="20">
        <v>8</v>
      </c>
      <c r="I1904" s="17">
        <v>1</v>
      </c>
      <c r="J1904" s="30">
        <v>2</v>
      </c>
      <c r="K1904" s="49">
        <v>4</v>
      </c>
      <c r="L1904" s="16">
        <f t="shared" si="62"/>
        <v>24</v>
      </c>
    </row>
    <row r="1905" spans="1:12" x14ac:dyDescent="0.25">
      <c r="A1905">
        <v>120</v>
      </c>
      <c r="B1905" t="str">
        <f t="shared" si="63"/>
        <v>Arkansas,Lawrence County</v>
      </c>
      <c r="C1905" s="16" t="s">
        <v>16</v>
      </c>
      <c r="D1905" s="12" t="s">
        <v>144</v>
      </c>
      <c r="E1905" s="17" t="s">
        <v>3828</v>
      </c>
      <c r="F1905" s="22">
        <v>6</v>
      </c>
      <c r="G1905" s="39">
        <v>7</v>
      </c>
      <c r="H1905" s="20">
        <v>8</v>
      </c>
      <c r="I1905" s="17">
        <v>1</v>
      </c>
      <c r="J1905" s="30">
        <v>2</v>
      </c>
      <c r="K1905" s="49">
        <v>4</v>
      </c>
      <c r="L1905" s="16">
        <f t="shared" si="62"/>
        <v>28</v>
      </c>
    </row>
    <row r="1906" spans="1:12" x14ac:dyDescent="0.25">
      <c r="A1906">
        <v>121</v>
      </c>
      <c r="B1906" t="str">
        <f t="shared" si="63"/>
        <v>Arkansas,Lee County</v>
      </c>
      <c r="C1906" s="16" t="s">
        <v>16</v>
      </c>
      <c r="D1906" s="12" t="s">
        <v>145</v>
      </c>
      <c r="E1906" s="17" t="s">
        <v>3947</v>
      </c>
      <c r="F1906" s="18">
        <v>7</v>
      </c>
      <c r="G1906" s="19">
        <v>4</v>
      </c>
      <c r="H1906" s="35">
        <v>8</v>
      </c>
      <c r="I1906" s="17">
        <v>1</v>
      </c>
      <c r="J1906" s="17">
        <v>1</v>
      </c>
      <c r="K1906" s="49">
        <v>4</v>
      </c>
      <c r="L1906" s="16">
        <f t="shared" si="62"/>
        <v>25</v>
      </c>
    </row>
    <row r="1907" spans="1:12" x14ac:dyDescent="0.25">
      <c r="A1907">
        <v>124</v>
      </c>
      <c r="B1907" t="str">
        <f t="shared" si="63"/>
        <v>Arkansas,Logan County</v>
      </c>
      <c r="C1907" s="16" t="s">
        <v>16</v>
      </c>
      <c r="D1907" s="12" t="s">
        <v>245</v>
      </c>
      <c r="E1907" s="17" t="s">
        <v>3847</v>
      </c>
      <c r="F1907" s="18">
        <v>7</v>
      </c>
      <c r="G1907" s="19">
        <v>4</v>
      </c>
      <c r="H1907" s="38">
        <v>9</v>
      </c>
      <c r="I1907" s="17">
        <v>1</v>
      </c>
      <c r="J1907" s="30">
        <v>2</v>
      </c>
      <c r="K1907" s="49">
        <v>4</v>
      </c>
      <c r="L1907" s="16">
        <f t="shared" si="62"/>
        <v>27</v>
      </c>
    </row>
    <row r="1908" spans="1:12" x14ac:dyDescent="0.25">
      <c r="A1908">
        <v>125</v>
      </c>
      <c r="B1908" t="str">
        <f t="shared" si="63"/>
        <v>Arkansas,Lonoke County</v>
      </c>
      <c r="C1908" s="16" t="s">
        <v>16</v>
      </c>
      <c r="D1908" s="12" t="s">
        <v>246</v>
      </c>
      <c r="E1908" s="17" t="s">
        <v>3875</v>
      </c>
      <c r="F1908" s="22">
        <v>6</v>
      </c>
      <c r="G1908" s="39">
        <v>7</v>
      </c>
      <c r="H1908" s="35">
        <v>8</v>
      </c>
      <c r="I1908" s="17">
        <v>1</v>
      </c>
      <c r="J1908" s="17">
        <v>1</v>
      </c>
      <c r="K1908" s="49">
        <v>4</v>
      </c>
      <c r="L1908" s="16">
        <f t="shared" si="62"/>
        <v>27</v>
      </c>
    </row>
    <row r="1909" spans="1:12" x14ac:dyDescent="0.25">
      <c r="A1909">
        <v>126</v>
      </c>
      <c r="B1909" t="str">
        <f t="shared" si="63"/>
        <v>Arkansas,Madison County</v>
      </c>
      <c r="C1909" s="16" t="s">
        <v>16</v>
      </c>
      <c r="D1909" s="12" t="s">
        <v>149</v>
      </c>
      <c r="E1909" s="17" t="s">
        <v>4824</v>
      </c>
      <c r="F1909" s="34">
        <v>4</v>
      </c>
      <c r="G1909" s="27">
        <v>2</v>
      </c>
      <c r="H1909" s="17">
        <v>1</v>
      </c>
      <c r="I1909" s="17">
        <v>1</v>
      </c>
      <c r="J1909" s="30">
        <v>2</v>
      </c>
      <c r="K1909" s="49">
        <v>4</v>
      </c>
      <c r="L1909" s="16">
        <f t="shared" si="62"/>
        <v>14</v>
      </c>
    </row>
    <row r="1910" spans="1:12" x14ac:dyDescent="0.25">
      <c r="A1910">
        <v>127</v>
      </c>
      <c r="B1910" t="str">
        <f t="shared" si="63"/>
        <v>Arkansas,Marion County</v>
      </c>
      <c r="C1910" s="16" t="s">
        <v>16</v>
      </c>
      <c r="D1910" s="12" t="s">
        <v>151</v>
      </c>
      <c r="E1910" s="17" t="s">
        <v>4924</v>
      </c>
      <c r="F1910" s="34">
        <v>4</v>
      </c>
      <c r="G1910" s="17">
        <v>1</v>
      </c>
      <c r="H1910" s="17">
        <v>1</v>
      </c>
      <c r="I1910" s="17">
        <v>1</v>
      </c>
      <c r="J1910" s="30">
        <v>2</v>
      </c>
      <c r="K1910" s="49">
        <v>4</v>
      </c>
      <c r="L1910" s="16">
        <f t="shared" si="62"/>
        <v>13</v>
      </c>
    </row>
    <row r="1911" spans="1:12" x14ac:dyDescent="0.25">
      <c r="A1911">
        <v>130</v>
      </c>
      <c r="B1911" t="str">
        <f t="shared" si="63"/>
        <v>Arkansas,Monroe County</v>
      </c>
      <c r="C1911" s="16" t="s">
        <v>16</v>
      </c>
      <c r="D1911" s="12" t="s">
        <v>154</v>
      </c>
      <c r="E1911" s="17" t="s">
        <v>3995</v>
      </c>
      <c r="F1911" s="18">
        <v>7</v>
      </c>
      <c r="G1911" s="27">
        <v>2</v>
      </c>
      <c r="H1911" s="29">
        <v>7</v>
      </c>
      <c r="I1911" s="17">
        <v>1</v>
      </c>
      <c r="J1911" s="17">
        <v>1</v>
      </c>
      <c r="K1911" s="49">
        <v>4</v>
      </c>
      <c r="L1911" s="16">
        <f t="shared" si="62"/>
        <v>22</v>
      </c>
    </row>
    <row r="1912" spans="1:12" x14ac:dyDescent="0.25">
      <c r="A1912">
        <v>131</v>
      </c>
      <c r="B1912" t="str">
        <f t="shared" si="63"/>
        <v>Arkansas,Montgomery County</v>
      </c>
      <c r="C1912" s="16" t="s">
        <v>16</v>
      </c>
      <c r="D1912" s="12" t="s">
        <v>155</v>
      </c>
      <c r="E1912" s="17" t="s">
        <v>4418</v>
      </c>
      <c r="F1912" s="22">
        <v>6</v>
      </c>
      <c r="G1912" s="19">
        <v>4</v>
      </c>
      <c r="H1912" s="17">
        <v>1</v>
      </c>
      <c r="I1912" s="17">
        <v>1</v>
      </c>
      <c r="J1912" s="30">
        <v>2</v>
      </c>
      <c r="K1912" s="49">
        <v>4</v>
      </c>
      <c r="L1912" s="16">
        <f t="shared" si="62"/>
        <v>18</v>
      </c>
    </row>
    <row r="1913" spans="1:12" x14ac:dyDescent="0.25">
      <c r="A1913">
        <v>132</v>
      </c>
      <c r="B1913" t="str">
        <f t="shared" si="63"/>
        <v>Arkansas,Nevada County</v>
      </c>
      <c r="C1913" s="16" t="s">
        <v>16</v>
      </c>
      <c r="D1913" s="12" t="s">
        <v>249</v>
      </c>
      <c r="E1913" s="17" t="s">
        <v>3911</v>
      </c>
      <c r="F1913" s="22">
        <v>6</v>
      </c>
      <c r="G1913" s="27">
        <v>2</v>
      </c>
      <c r="H1913" s="52">
        <v>10</v>
      </c>
      <c r="I1913" s="17">
        <v>1</v>
      </c>
      <c r="J1913" s="17">
        <v>1</v>
      </c>
      <c r="K1913" s="49">
        <v>4</v>
      </c>
      <c r="L1913" s="16">
        <f t="shared" si="62"/>
        <v>24</v>
      </c>
    </row>
    <row r="1914" spans="1:12" x14ac:dyDescent="0.25">
      <c r="A1914">
        <v>133</v>
      </c>
      <c r="B1914" t="str">
        <f t="shared" si="63"/>
        <v>Arkansas,Newton County</v>
      </c>
      <c r="C1914" s="16" t="s">
        <v>16</v>
      </c>
      <c r="D1914" s="12" t="s">
        <v>250</v>
      </c>
      <c r="E1914" s="17" t="s">
        <v>4974</v>
      </c>
      <c r="F1914" s="43">
        <v>3</v>
      </c>
      <c r="G1914" s="17">
        <v>1</v>
      </c>
      <c r="H1914" s="17">
        <v>1</v>
      </c>
      <c r="I1914" s="17">
        <v>1</v>
      </c>
      <c r="J1914" s="30">
        <v>2</v>
      </c>
      <c r="K1914" s="49">
        <v>4</v>
      </c>
      <c r="L1914" s="16">
        <f t="shared" si="62"/>
        <v>12</v>
      </c>
    </row>
    <row r="1915" spans="1:12" x14ac:dyDescent="0.25">
      <c r="A1915">
        <v>135</v>
      </c>
      <c r="B1915" t="str">
        <f t="shared" si="63"/>
        <v>Arkansas,Perry County</v>
      </c>
      <c r="C1915" s="16" t="s">
        <v>16</v>
      </c>
      <c r="D1915" s="12" t="s">
        <v>157</v>
      </c>
      <c r="E1915" s="17" t="s">
        <v>3948</v>
      </c>
      <c r="F1915" s="22">
        <v>6</v>
      </c>
      <c r="G1915" s="27">
        <v>2</v>
      </c>
      <c r="H1915" s="20">
        <v>8</v>
      </c>
      <c r="I1915" s="17">
        <v>1</v>
      </c>
      <c r="J1915" s="30">
        <v>2</v>
      </c>
      <c r="K1915" s="49">
        <v>4</v>
      </c>
      <c r="L1915" s="16">
        <f t="shared" si="62"/>
        <v>23</v>
      </c>
    </row>
    <row r="1916" spans="1:12" x14ac:dyDescent="0.25">
      <c r="A1916">
        <v>136</v>
      </c>
      <c r="B1916" t="str">
        <f t="shared" si="63"/>
        <v>Arkansas,Phillips County</v>
      </c>
      <c r="C1916" s="16" t="s">
        <v>16</v>
      </c>
      <c r="D1916" s="12" t="s">
        <v>252</v>
      </c>
      <c r="E1916" s="17" t="s">
        <v>3996</v>
      </c>
      <c r="F1916" s="18">
        <v>7</v>
      </c>
      <c r="G1916" s="27">
        <v>2</v>
      </c>
      <c r="H1916" s="29">
        <v>7</v>
      </c>
      <c r="I1916" s="17">
        <v>1</v>
      </c>
      <c r="J1916" s="17">
        <v>1</v>
      </c>
      <c r="K1916" s="49">
        <v>4</v>
      </c>
      <c r="L1916" s="16">
        <f t="shared" si="62"/>
        <v>22</v>
      </c>
    </row>
    <row r="1917" spans="1:12" x14ac:dyDescent="0.25">
      <c r="A1917">
        <v>137</v>
      </c>
      <c r="B1917" t="str">
        <f t="shared" si="63"/>
        <v>Arkansas,Pike County</v>
      </c>
      <c r="C1917" s="16" t="s">
        <v>16</v>
      </c>
      <c r="D1917" s="12" t="s">
        <v>159</v>
      </c>
      <c r="E1917" s="17" t="s">
        <v>4419</v>
      </c>
      <c r="F1917" s="18">
        <v>7</v>
      </c>
      <c r="G1917" s="19">
        <v>4</v>
      </c>
      <c r="H1917" s="17">
        <v>1</v>
      </c>
      <c r="I1917" s="17">
        <v>1</v>
      </c>
      <c r="J1917" s="17">
        <v>1</v>
      </c>
      <c r="K1917" s="49">
        <v>4</v>
      </c>
      <c r="L1917" s="16">
        <f t="shared" si="62"/>
        <v>18</v>
      </c>
    </row>
    <row r="1918" spans="1:12" x14ac:dyDescent="0.25">
      <c r="A1918">
        <v>138</v>
      </c>
      <c r="B1918" t="str">
        <f t="shared" si="63"/>
        <v>Arkansas,Poinsett County</v>
      </c>
      <c r="C1918" s="16" t="s">
        <v>16</v>
      </c>
      <c r="D1918" s="12" t="s">
        <v>253</v>
      </c>
      <c r="E1918" s="17" t="s">
        <v>3876</v>
      </c>
      <c r="F1918" s="18">
        <v>7</v>
      </c>
      <c r="G1918" s="23">
        <v>6</v>
      </c>
      <c r="H1918" s="35">
        <v>8</v>
      </c>
      <c r="I1918" s="17">
        <v>1</v>
      </c>
      <c r="J1918" s="17">
        <v>1</v>
      </c>
      <c r="K1918" s="49">
        <v>4</v>
      </c>
      <c r="L1918" s="16">
        <f t="shared" si="62"/>
        <v>27</v>
      </c>
    </row>
    <row r="1919" spans="1:12" x14ac:dyDescent="0.25">
      <c r="A1919">
        <v>139</v>
      </c>
      <c r="B1919" t="str">
        <f t="shared" si="63"/>
        <v>Arkansas,Polk County</v>
      </c>
      <c r="C1919" s="16" t="s">
        <v>16</v>
      </c>
      <c r="D1919" s="12" t="s">
        <v>254</v>
      </c>
      <c r="E1919" s="17" t="s">
        <v>4420</v>
      </c>
      <c r="F1919" s="18">
        <v>7</v>
      </c>
      <c r="G1919" s="27">
        <v>2</v>
      </c>
      <c r="H1919" s="17">
        <v>1</v>
      </c>
      <c r="I1919" s="17">
        <v>1</v>
      </c>
      <c r="J1919" s="30">
        <v>2</v>
      </c>
      <c r="K1919" s="49">
        <v>4</v>
      </c>
      <c r="L1919" s="16">
        <f t="shared" si="62"/>
        <v>17</v>
      </c>
    </row>
    <row r="1920" spans="1:12" x14ac:dyDescent="0.25">
      <c r="A1920">
        <v>140</v>
      </c>
      <c r="B1920" t="str">
        <f t="shared" si="63"/>
        <v>Arkansas,Pope County</v>
      </c>
      <c r="C1920" s="16" t="s">
        <v>16</v>
      </c>
      <c r="D1920" s="12" t="s">
        <v>255</v>
      </c>
      <c r="E1920" s="17" t="s">
        <v>3912</v>
      </c>
      <c r="F1920" s="18">
        <v>7</v>
      </c>
      <c r="G1920" s="27">
        <v>2</v>
      </c>
      <c r="H1920" s="20">
        <v>8</v>
      </c>
      <c r="I1920" s="17">
        <v>1</v>
      </c>
      <c r="J1920" s="30">
        <v>2</v>
      </c>
      <c r="K1920" s="49">
        <v>4</v>
      </c>
      <c r="L1920" s="16">
        <f t="shared" si="62"/>
        <v>24</v>
      </c>
    </row>
    <row r="1921" spans="1:12" x14ac:dyDescent="0.25">
      <c r="A1921">
        <v>141</v>
      </c>
      <c r="B1921" t="str">
        <f t="shared" si="63"/>
        <v>Arkansas,Prairie County</v>
      </c>
      <c r="C1921" s="16" t="s">
        <v>16</v>
      </c>
      <c r="D1921" s="12" t="s">
        <v>256</v>
      </c>
      <c r="E1921" s="17" t="s">
        <v>3972</v>
      </c>
      <c r="F1921" s="18">
        <v>7</v>
      </c>
      <c r="G1921" s="27">
        <v>2</v>
      </c>
      <c r="H1921" s="35">
        <v>8</v>
      </c>
      <c r="I1921" s="17">
        <v>1</v>
      </c>
      <c r="J1921" s="17">
        <v>1</v>
      </c>
      <c r="K1921" s="49">
        <v>4</v>
      </c>
      <c r="L1921" s="16">
        <f t="shared" si="62"/>
        <v>23</v>
      </c>
    </row>
    <row r="1922" spans="1:12" x14ac:dyDescent="0.25">
      <c r="A1922">
        <v>142</v>
      </c>
      <c r="B1922" t="str">
        <f t="shared" si="63"/>
        <v>Arkansas,Pulaski County</v>
      </c>
      <c r="C1922" s="16" t="s">
        <v>16</v>
      </c>
      <c r="D1922" s="12" t="s">
        <v>257</v>
      </c>
      <c r="E1922" s="17" t="s">
        <v>3829</v>
      </c>
      <c r="F1922" s="18">
        <v>7</v>
      </c>
      <c r="G1922" s="39">
        <v>7</v>
      </c>
      <c r="H1922" s="20">
        <v>8</v>
      </c>
      <c r="I1922" s="17">
        <v>1</v>
      </c>
      <c r="J1922" s="17">
        <v>1</v>
      </c>
      <c r="K1922" s="49">
        <v>4</v>
      </c>
      <c r="L1922" s="16">
        <f t="shared" ref="L1922:L1985" si="64">SUM(F1922:K1922)</f>
        <v>28</v>
      </c>
    </row>
    <row r="1923" spans="1:12" x14ac:dyDescent="0.25">
      <c r="A1923">
        <v>143</v>
      </c>
      <c r="B1923" t="str">
        <f t="shared" ref="B1923:B1986" si="65">C1923&amp;","&amp;D1923</f>
        <v>Arkansas,Randolph County</v>
      </c>
      <c r="C1923" s="16" t="s">
        <v>16</v>
      </c>
      <c r="D1923" s="12" t="s">
        <v>160</v>
      </c>
      <c r="E1923" s="17" t="s">
        <v>3848</v>
      </c>
      <c r="F1923" s="22">
        <v>6</v>
      </c>
      <c r="G1923" s="23">
        <v>6</v>
      </c>
      <c r="H1923" s="20">
        <v>8</v>
      </c>
      <c r="I1923" s="17">
        <v>1</v>
      </c>
      <c r="J1923" s="30">
        <v>2</v>
      </c>
      <c r="K1923" s="49">
        <v>4</v>
      </c>
      <c r="L1923" s="16">
        <f t="shared" si="64"/>
        <v>27</v>
      </c>
    </row>
    <row r="1924" spans="1:12" x14ac:dyDescent="0.25">
      <c r="A1924">
        <v>144</v>
      </c>
      <c r="B1924" t="str">
        <f t="shared" si="65"/>
        <v>Arkansas,St Francis County</v>
      </c>
      <c r="C1924" s="16" t="s">
        <v>16</v>
      </c>
      <c r="D1924" s="12" t="s">
        <v>258</v>
      </c>
      <c r="E1924" s="17" t="s">
        <v>3949</v>
      </c>
      <c r="F1924" s="22">
        <v>6</v>
      </c>
      <c r="G1924" s="19">
        <v>4</v>
      </c>
      <c r="H1924" s="20">
        <v>8</v>
      </c>
      <c r="I1924" s="17">
        <v>1</v>
      </c>
      <c r="J1924" s="17">
        <v>1</v>
      </c>
      <c r="K1924" s="49">
        <v>4</v>
      </c>
      <c r="L1924" s="16">
        <f t="shared" si="64"/>
        <v>24</v>
      </c>
    </row>
    <row r="1925" spans="1:12" x14ac:dyDescent="0.25">
      <c r="A1925">
        <v>146</v>
      </c>
      <c r="B1925" t="str">
        <f t="shared" si="65"/>
        <v>Arkansas,Scott County</v>
      </c>
      <c r="C1925" s="16" t="s">
        <v>16</v>
      </c>
      <c r="D1925" s="12" t="s">
        <v>260</v>
      </c>
      <c r="E1925" s="17" t="s">
        <v>4421</v>
      </c>
      <c r="F1925" s="18">
        <v>7</v>
      </c>
      <c r="G1925" s="27">
        <v>2</v>
      </c>
      <c r="H1925" s="17">
        <v>1</v>
      </c>
      <c r="I1925" s="17">
        <v>1</v>
      </c>
      <c r="J1925" s="30">
        <v>2</v>
      </c>
      <c r="K1925" s="49">
        <v>4</v>
      </c>
      <c r="L1925" s="16">
        <f t="shared" si="64"/>
        <v>17</v>
      </c>
    </row>
    <row r="1926" spans="1:12" x14ac:dyDescent="0.25">
      <c r="A1926">
        <v>147</v>
      </c>
      <c r="B1926" t="str">
        <f t="shared" si="65"/>
        <v>Arkansas,Searcy County</v>
      </c>
      <c r="C1926" s="16" t="s">
        <v>16</v>
      </c>
      <c r="D1926" s="12" t="s">
        <v>261</v>
      </c>
      <c r="E1926" s="17" t="s">
        <v>4649</v>
      </c>
      <c r="F1926" s="22">
        <v>6</v>
      </c>
      <c r="G1926" s="27">
        <v>2</v>
      </c>
      <c r="H1926" s="17">
        <v>1</v>
      </c>
      <c r="I1926" s="17">
        <v>1</v>
      </c>
      <c r="J1926" s="30">
        <v>2</v>
      </c>
      <c r="K1926" s="49">
        <v>4</v>
      </c>
      <c r="L1926" s="16">
        <f t="shared" si="64"/>
        <v>16</v>
      </c>
    </row>
    <row r="1927" spans="1:12" x14ac:dyDescent="0.25">
      <c r="A1927">
        <v>148</v>
      </c>
      <c r="B1927" t="str">
        <f t="shared" si="65"/>
        <v>Arkansas,Sebastian County</v>
      </c>
      <c r="C1927" s="16" t="s">
        <v>16</v>
      </c>
      <c r="D1927" s="12" t="s">
        <v>262</v>
      </c>
      <c r="E1927" s="17" t="s">
        <v>3877</v>
      </c>
      <c r="F1927" s="18">
        <v>7</v>
      </c>
      <c r="G1927" s="19">
        <v>4</v>
      </c>
      <c r="H1927" s="20">
        <v>8</v>
      </c>
      <c r="I1927" s="17">
        <v>1</v>
      </c>
      <c r="J1927" s="30">
        <v>2</v>
      </c>
      <c r="K1927" s="49">
        <v>4</v>
      </c>
      <c r="L1927" s="16">
        <f t="shared" si="64"/>
        <v>26</v>
      </c>
    </row>
    <row r="1928" spans="1:12" x14ac:dyDescent="0.25">
      <c r="A1928">
        <v>149</v>
      </c>
      <c r="B1928" t="str">
        <f t="shared" si="65"/>
        <v>Arkansas,Sevier County</v>
      </c>
      <c r="C1928" s="16" t="s">
        <v>16</v>
      </c>
      <c r="D1928" s="12" t="s">
        <v>263</v>
      </c>
      <c r="E1928" s="17" t="s">
        <v>4650</v>
      </c>
      <c r="F1928" s="18">
        <v>7</v>
      </c>
      <c r="G1928" s="27">
        <v>2</v>
      </c>
      <c r="H1928" s="17">
        <v>1</v>
      </c>
      <c r="I1928" s="17">
        <v>1</v>
      </c>
      <c r="J1928" s="17">
        <v>1</v>
      </c>
      <c r="K1928" s="49">
        <v>4</v>
      </c>
      <c r="L1928" s="16">
        <f t="shared" si="64"/>
        <v>16</v>
      </c>
    </row>
    <row r="1929" spans="1:12" x14ac:dyDescent="0.25">
      <c r="A1929">
        <v>150</v>
      </c>
      <c r="B1929" t="str">
        <f t="shared" si="65"/>
        <v>Arkansas,Sharp County</v>
      </c>
      <c r="C1929" s="16" t="s">
        <v>16</v>
      </c>
      <c r="D1929" s="12" t="s">
        <v>264</v>
      </c>
      <c r="E1929" s="17" t="s">
        <v>4422</v>
      </c>
      <c r="F1929" s="22">
        <v>6</v>
      </c>
      <c r="G1929" s="19">
        <v>4</v>
      </c>
      <c r="H1929" s="17">
        <v>1</v>
      </c>
      <c r="I1929" s="17">
        <v>1</v>
      </c>
      <c r="J1929" s="30">
        <v>2</v>
      </c>
      <c r="K1929" s="49">
        <v>4</v>
      </c>
      <c r="L1929" s="16">
        <f t="shared" si="64"/>
        <v>18</v>
      </c>
    </row>
    <row r="1930" spans="1:12" x14ac:dyDescent="0.25">
      <c r="A1930">
        <v>151</v>
      </c>
      <c r="B1930" t="str">
        <f t="shared" si="65"/>
        <v>Arkansas,Stone County</v>
      </c>
      <c r="C1930" s="16" t="s">
        <v>16</v>
      </c>
      <c r="D1930" s="12" t="s">
        <v>265</v>
      </c>
      <c r="E1930" s="17" t="s">
        <v>4825</v>
      </c>
      <c r="F1930" s="22">
        <v>6</v>
      </c>
      <c r="G1930" s="17">
        <v>1</v>
      </c>
      <c r="H1930" s="17">
        <v>1</v>
      </c>
      <c r="I1930" s="17">
        <v>1</v>
      </c>
      <c r="J1930" s="30">
        <v>2</v>
      </c>
      <c r="K1930" s="49">
        <v>4</v>
      </c>
      <c r="L1930" s="16">
        <f t="shared" si="64"/>
        <v>15</v>
      </c>
    </row>
    <row r="1931" spans="1:12" x14ac:dyDescent="0.25">
      <c r="A1931">
        <v>153</v>
      </c>
      <c r="B1931" t="str">
        <f t="shared" si="65"/>
        <v>Arkansas,Van Buren County</v>
      </c>
      <c r="C1931" s="16" t="s">
        <v>16</v>
      </c>
      <c r="D1931" s="12" t="s">
        <v>267</v>
      </c>
      <c r="E1931" s="17" t="s">
        <v>4274</v>
      </c>
      <c r="F1931" s="22">
        <v>6</v>
      </c>
      <c r="G1931" s="37">
        <v>5</v>
      </c>
      <c r="H1931" s="17">
        <v>1</v>
      </c>
      <c r="I1931" s="17">
        <v>1</v>
      </c>
      <c r="J1931" s="30">
        <v>2</v>
      </c>
      <c r="K1931" s="49">
        <v>4</v>
      </c>
      <c r="L1931" s="16">
        <f t="shared" si="64"/>
        <v>19</v>
      </c>
    </row>
    <row r="1932" spans="1:12" x14ac:dyDescent="0.25">
      <c r="A1932">
        <v>154</v>
      </c>
      <c r="B1932" t="str">
        <f t="shared" si="65"/>
        <v>Arkansas,Washington County</v>
      </c>
      <c r="C1932" s="16" t="s">
        <v>16</v>
      </c>
      <c r="D1932" s="12" t="s">
        <v>169</v>
      </c>
      <c r="E1932" s="17" t="s">
        <v>3950</v>
      </c>
      <c r="F1932" s="22">
        <v>6</v>
      </c>
      <c r="G1932" s="27">
        <v>2</v>
      </c>
      <c r="H1932" s="35">
        <v>8</v>
      </c>
      <c r="I1932" s="17">
        <v>1</v>
      </c>
      <c r="J1932" s="50">
        <v>3</v>
      </c>
      <c r="K1932" s="49">
        <v>4</v>
      </c>
      <c r="L1932" s="16">
        <f t="shared" si="64"/>
        <v>24</v>
      </c>
    </row>
    <row r="1933" spans="1:12" x14ac:dyDescent="0.25">
      <c r="A1933">
        <v>155</v>
      </c>
      <c r="B1933" t="str">
        <f t="shared" si="65"/>
        <v>Arkansas,White County</v>
      </c>
      <c r="C1933" s="16" t="s">
        <v>16</v>
      </c>
      <c r="D1933" s="12" t="s">
        <v>268</v>
      </c>
      <c r="E1933" s="17" t="s">
        <v>3825</v>
      </c>
      <c r="F1933" s="18">
        <v>7</v>
      </c>
      <c r="G1933" s="27">
        <v>2</v>
      </c>
      <c r="H1933" s="20">
        <v>8</v>
      </c>
      <c r="I1933" s="17">
        <v>1</v>
      </c>
      <c r="J1933" s="41">
        <v>6</v>
      </c>
      <c r="K1933" s="49">
        <v>4</v>
      </c>
      <c r="L1933" s="16">
        <f t="shared" si="64"/>
        <v>28</v>
      </c>
    </row>
    <row r="1934" spans="1:12" x14ac:dyDescent="0.25">
      <c r="A1934">
        <v>156</v>
      </c>
      <c r="B1934" t="str">
        <f t="shared" si="65"/>
        <v>Arkansas,Woodruff County</v>
      </c>
      <c r="C1934" s="16" t="s">
        <v>16</v>
      </c>
      <c r="D1934" s="12" t="s">
        <v>269</v>
      </c>
      <c r="E1934" s="17" t="s">
        <v>3951</v>
      </c>
      <c r="F1934" s="18">
        <v>7</v>
      </c>
      <c r="G1934" s="19">
        <v>4</v>
      </c>
      <c r="H1934" s="35">
        <v>8</v>
      </c>
      <c r="I1934" s="17">
        <v>1</v>
      </c>
      <c r="J1934" s="17">
        <v>1</v>
      </c>
      <c r="K1934" s="49">
        <v>4</v>
      </c>
      <c r="L1934" s="16">
        <f t="shared" si="64"/>
        <v>25</v>
      </c>
    </row>
    <row r="1935" spans="1:12" x14ac:dyDescent="0.25">
      <c r="A1935">
        <v>157</v>
      </c>
      <c r="B1935" t="str">
        <f t="shared" si="65"/>
        <v>Arkansas,Yell County</v>
      </c>
      <c r="C1935" s="16" t="s">
        <v>16</v>
      </c>
      <c r="D1935" s="12" t="s">
        <v>270</v>
      </c>
      <c r="E1935" s="17" t="s">
        <v>3913</v>
      </c>
      <c r="F1935" s="18">
        <v>7</v>
      </c>
      <c r="G1935" s="27">
        <v>2</v>
      </c>
      <c r="H1935" s="20">
        <v>8</v>
      </c>
      <c r="I1935" s="17">
        <v>1</v>
      </c>
      <c r="J1935" s="30">
        <v>2</v>
      </c>
      <c r="K1935" s="49">
        <v>4</v>
      </c>
      <c r="L1935" s="16">
        <f t="shared" si="64"/>
        <v>24</v>
      </c>
    </row>
    <row r="1936" spans="1:12" x14ac:dyDescent="0.25">
      <c r="A1936">
        <v>158</v>
      </c>
      <c r="B1936" t="str">
        <f t="shared" si="65"/>
        <v>California,Alameda County</v>
      </c>
      <c r="C1936" s="16" t="s">
        <v>17</v>
      </c>
      <c r="D1936" s="12" t="s">
        <v>271</v>
      </c>
      <c r="E1936" s="17" t="s">
        <v>4275</v>
      </c>
      <c r="F1936" s="22">
        <v>6</v>
      </c>
      <c r="G1936" s="17">
        <v>1</v>
      </c>
      <c r="H1936" s="17">
        <v>1</v>
      </c>
      <c r="I1936" s="25">
        <v>4</v>
      </c>
      <c r="J1936" s="50">
        <v>3</v>
      </c>
      <c r="K1936" s="49">
        <v>4</v>
      </c>
      <c r="L1936" s="16">
        <f t="shared" si="64"/>
        <v>19</v>
      </c>
    </row>
    <row r="1937" spans="1:12" x14ac:dyDescent="0.25">
      <c r="A1937">
        <v>159</v>
      </c>
      <c r="B1937" t="str">
        <f t="shared" si="65"/>
        <v>California,Alpine County</v>
      </c>
      <c r="C1937" s="16" t="s">
        <v>17</v>
      </c>
      <c r="D1937" s="12" t="s">
        <v>272</v>
      </c>
      <c r="E1937" s="17" t="s">
        <v>4423</v>
      </c>
      <c r="F1937" s="43">
        <v>3</v>
      </c>
      <c r="G1937" s="17">
        <v>1</v>
      </c>
      <c r="H1937" s="17">
        <v>1</v>
      </c>
      <c r="I1937" s="17">
        <v>1</v>
      </c>
      <c r="J1937" s="47">
        <v>6</v>
      </c>
      <c r="K1937" s="49">
        <v>4</v>
      </c>
      <c r="L1937" s="16">
        <f t="shared" si="64"/>
        <v>16</v>
      </c>
    </row>
    <row r="1938" spans="1:12" x14ac:dyDescent="0.25">
      <c r="A1938">
        <v>165</v>
      </c>
      <c r="B1938" t="str">
        <f t="shared" si="65"/>
        <v>California,Del Norte County</v>
      </c>
      <c r="C1938" s="16" t="s">
        <v>17</v>
      </c>
      <c r="D1938" s="12" t="s">
        <v>278</v>
      </c>
      <c r="E1938" s="17" t="s">
        <v>4975</v>
      </c>
      <c r="F1938" s="17">
        <v>1</v>
      </c>
      <c r="G1938" s="17">
        <v>1</v>
      </c>
      <c r="H1938" s="17">
        <v>1</v>
      </c>
      <c r="I1938" s="25">
        <v>4</v>
      </c>
      <c r="J1938" s="17">
        <v>1</v>
      </c>
      <c r="K1938" s="49">
        <v>4</v>
      </c>
      <c r="L1938" s="16">
        <f t="shared" si="64"/>
        <v>12</v>
      </c>
    </row>
    <row r="1939" spans="1:12" x14ac:dyDescent="0.25">
      <c r="A1939">
        <v>169</v>
      </c>
      <c r="B1939" t="str">
        <f t="shared" si="65"/>
        <v>California,Humboldt County</v>
      </c>
      <c r="C1939" s="16" t="s">
        <v>17</v>
      </c>
      <c r="D1939" s="12" t="s">
        <v>282</v>
      </c>
      <c r="E1939" s="17" t="s">
        <v>4651</v>
      </c>
      <c r="F1939" s="17">
        <v>1</v>
      </c>
      <c r="G1939" s="17">
        <v>1</v>
      </c>
      <c r="H1939" s="53">
        <v>3</v>
      </c>
      <c r="I1939" s="25">
        <v>4</v>
      </c>
      <c r="J1939" s="17">
        <v>1</v>
      </c>
      <c r="K1939" s="49">
        <v>4</v>
      </c>
      <c r="L1939" s="16">
        <f t="shared" si="64"/>
        <v>14</v>
      </c>
    </row>
    <row r="1940" spans="1:12" x14ac:dyDescent="0.25">
      <c r="A1940">
        <v>175</v>
      </c>
      <c r="B1940" t="str">
        <f t="shared" si="65"/>
        <v>California,Lassen County</v>
      </c>
      <c r="C1940" s="16" t="s">
        <v>17</v>
      </c>
      <c r="D1940" s="12" t="s">
        <v>288</v>
      </c>
      <c r="E1940" s="17" t="s">
        <v>3997</v>
      </c>
      <c r="F1940" s="34">
        <v>4</v>
      </c>
      <c r="G1940" s="17">
        <v>1</v>
      </c>
      <c r="H1940" s="17">
        <v>1</v>
      </c>
      <c r="I1940" s="17">
        <v>1</v>
      </c>
      <c r="J1940" s="54">
        <v>10</v>
      </c>
      <c r="K1940" s="49">
        <v>4</v>
      </c>
      <c r="L1940" s="16">
        <f t="shared" si="64"/>
        <v>21</v>
      </c>
    </row>
    <row r="1941" spans="1:12" x14ac:dyDescent="0.25">
      <c r="A1941">
        <v>178</v>
      </c>
      <c r="B1941" t="str">
        <f t="shared" si="65"/>
        <v>California,Marin County</v>
      </c>
      <c r="C1941" s="16" t="s">
        <v>17</v>
      </c>
      <c r="D1941" s="12" t="s">
        <v>291</v>
      </c>
      <c r="E1941" s="17" t="s">
        <v>4826</v>
      </c>
      <c r="F1941" s="34">
        <v>4</v>
      </c>
      <c r="G1941" s="17">
        <v>1</v>
      </c>
      <c r="H1941" s="17">
        <v>1</v>
      </c>
      <c r="I1941" s="25">
        <v>4</v>
      </c>
      <c r="J1941" s="17">
        <v>1</v>
      </c>
      <c r="K1941" s="49">
        <v>4</v>
      </c>
      <c r="L1941" s="16">
        <f t="shared" si="64"/>
        <v>15</v>
      </c>
    </row>
    <row r="1942" spans="1:12" x14ac:dyDescent="0.25">
      <c r="A1942">
        <v>182</v>
      </c>
      <c r="B1942" t="str">
        <f t="shared" si="65"/>
        <v>California,Modoc County</v>
      </c>
      <c r="C1942" s="16" t="s">
        <v>17</v>
      </c>
      <c r="D1942" s="12" t="s">
        <v>295</v>
      </c>
      <c r="E1942" s="17" t="s">
        <v>3914</v>
      </c>
      <c r="F1942" s="34">
        <v>4</v>
      </c>
      <c r="G1942" s="17">
        <v>1</v>
      </c>
      <c r="H1942" s="36">
        <v>4</v>
      </c>
      <c r="I1942" s="17">
        <v>1</v>
      </c>
      <c r="J1942" s="42">
        <v>9</v>
      </c>
      <c r="K1942" s="49">
        <v>4</v>
      </c>
      <c r="L1942" s="16">
        <f t="shared" si="64"/>
        <v>23</v>
      </c>
    </row>
    <row r="1943" spans="1:12" x14ac:dyDescent="0.25">
      <c r="A1943">
        <v>183</v>
      </c>
      <c r="B1943" t="str">
        <f t="shared" si="65"/>
        <v>California,Mono County</v>
      </c>
      <c r="C1943" s="16" t="s">
        <v>17</v>
      </c>
      <c r="D1943" s="12" t="s">
        <v>296</v>
      </c>
      <c r="E1943" s="17" t="s">
        <v>4276</v>
      </c>
      <c r="F1943" s="43">
        <v>3</v>
      </c>
      <c r="G1943" s="17">
        <v>1</v>
      </c>
      <c r="H1943" s="17">
        <v>1</v>
      </c>
      <c r="I1943" s="17">
        <v>1</v>
      </c>
      <c r="J1943" s="41">
        <v>6</v>
      </c>
      <c r="K1943" s="49">
        <v>4</v>
      </c>
      <c r="L1943" s="16">
        <f t="shared" si="64"/>
        <v>16</v>
      </c>
    </row>
    <row r="1944" spans="1:12" x14ac:dyDescent="0.25">
      <c r="A1944">
        <v>189</v>
      </c>
      <c r="B1944" t="str">
        <f t="shared" si="65"/>
        <v>California,Plumas County</v>
      </c>
      <c r="C1944" s="16" t="s">
        <v>17</v>
      </c>
      <c r="D1944" s="12" t="s">
        <v>301</v>
      </c>
      <c r="E1944" s="17" t="s">
        <v>4022</v>
      </c>
      <c r="F1944" s="34">
        <v>4</v>
      </c>
      <c r="G1944" s="17">
        <v>1</v>
      </c>
      <c r="H1944" s="17">
        <v>1</v>
      </c>
      <c r="I1944" s="17">
        <v>1</v>
      </c>
      <c r="J1944" s="42">
        <v>9</v>
      </c>
      <c r="K1944" s="49">
        <v>4</v>
      </c>
      <c r="L1944" s="16">
        <f t="shared" si="64"/>
        <v>20</v>
      </c>
    </row>
    <row r="1945" spans="1:12" x14ac:dyDescent="0.25">
      <c r="A1945">
        <v>195</v>
      </c>
      <c r="B1945" t="str">
        <f t="shared" si="65"/>
        <v>California,San Francisco County</v>
      </c>
      <c r="C1945" s="16" t="s">
        <v>17</v>
      </c>
      <c r="D1945" s="12" t="s">
        <v>307</v>
      </c>
      <c r="E1945" s="17" t="s">
        <v>4827</v>
      </c>
      <c r="F1945" s="43">
        <v>3</v>
      </c>
      <c r="G1945" s="27">
        <v>2</v>
      </c>
      <c r="H1945" s="17">
        <v>1</v>
      </c>
      <c r="I1945" s="25">
        <v>4</v>
      </c>
      <c r="J1945" s="17">
        <v>1</v>
      </c>
      <c r="K1945" s="49">
        <v>4</v>
      </c>
      <c r="L1945" s="16">
        <f t="shared" si="64"/>
        <v>15</v>
      </c>
    </row>
    <row r="1946" spans="1:12" x14ac:dyDescent="0.25">
      <c r="A1946">
        <v>198</v>
      </c>
      <c r="B1946" t="str">
        <f t="shared" si="65"/>
        <v>California,San Mateo County</v>
      </c>
      <c r="C1946" s="16" t="s">
        <v>17</v>
      </c>
      <c r="D1946" s="12" t="s">
        <v>310</v>
      </c>
      <c r="E1946" s="17" t="s">
        <v>4109</v>
      </c>
      <c r="F1946" s="43">
        <v>3</v>
      </c>
      <c r="G1946" s="17">
        <v>1</v>
      </c>
      <c r="H1946" s="53">
        <v>3</v>
      </c>
      <c r="I1946" s="56">
        <v>7</v>
      </c>
      <c r="J1946" s="30">
        <v>2</v>
      </c>
      <c r="K1946" s="49">
        <v>4</v>
      </c>
      <c r="L1946" s="16">
        <f t="shared" si="64"/>
        <v>20</v>
      </c>
    </row>
    <row r="1947" spans="1:12" x14ac:dyDescent="0.25">
      <c r="A1947">
        <v>199</v>
      </c>
      <c r="B1947" t="str">
        <f t="shared" si="65"/>
        <v>California,Santa Barbara County</v>
      </c>
      <c r="C1947" s="16" t="s">
        <v>17</v>
      </c>
      <c r="D1947" s="12" t="s">
        <v>311</v>
      </c>
      <c r="E1947" s="17" t="s">
        <v>3915</v>
      </c>
      <c r="F1947" s="18">
        <v>7</v>
      </c>
      <c r="G1947" s="27">
        <v>2</v>
      </c>
      <c r="H1947" s="53">
        <v>3</v>
      </c>
      <c r="I1947" s="40">
        <v>3</v>
      </c>
      <c r="J1947" s="41">
        <v>6</v>
      </c>
      <c r="K1947" s="49">
        <v>4</v>
      </c>
      <c r="L1947" s="16">
        <f t="shared" si="64"/>
        <v>25</v>
      </c>
    </row>
    <row r="1948" spans="1:12" x14ac:dyDescent="0.25">
      <c r="A1948">
        <v>201</v>
      </c>
      <c r="B1948" t="str">
        <f t="shared" si="65"/>
        <v>California,Santa Cruz County</v>
      </c>
      <c r="C1948" s="16" t="s">
        <v>17</v>
      </c>
      <c r="D1948" s="12" t="s">
        <v>211</v>
      </c>
      <c r="E1948" s="17" t="s">
        <v>4976</v>
      </c>
      <c r="F1948" s="43">
        <v>3</v>
      </c>
      <c r="G1948" s="17">
        <v>1</v>
      </c>
      <c r="H1948" s="17">
        <v>1</v>
      </c>
      <c r="I1948" s="40">
        <v>3</v>
      </c>
      <c r="J1948" s="17">
        <v>1</v>
      </c>
      <c r="K1948" s="49">
        <v>4</v>
      </c>
      <c r="L1948" s="16">
        <f t="shared" si="64"/>
        <v>13</v>
      </c>
    </row>
    <row r="1949" spans="1:12" x14ac:dyDescent="0.25">
      <c r="A1949">
        <v>203</v>
      </c>
      <c r="B1949" t="str">
        <f t="shared" si="65"/>
        <v>California,Sierra County</v>
      </c>
      <c r="C1949" s="16" t="s">
        <v>17</v>
      </c>
      <c r="D1949" s="12" t="s">
        <v>314</v>
      </c>
      <c r="E1949" s="17" t="s">
        <v>4110</v>
      </c>
      <c r="F1949" s="34">
        <v>4</v>
      </c>
      <c r="G1949" s="17">
        <v>1</v>
      </c>
      <c r="H1949" s="17">
        <v>1</v>
      </c>
      <c r="I1949" s="17">
        <v>1</v>
      </c>
      <c r="J1949" s="45">
        <v>7</v>
      </c>
      <c r="K1949" s="49">
        <v>4</v>
      </c>
      <c r="L1949" s="16">
        <f t="shared" si="64"/>
        <v>18</v>
      </c>
    </row>
    <row r="1950" spans="1:12" x14ac:dyDescent="0.25">
      <c r="A1950">
        <v>204</v>
      </c>
      <c r="B1950" t="str">
        <f t="shared" si="65"/>
        <v>California,Siskiyou County</v>
      </c>
      <c r="C1950" s="16" t="s">
        <v>17</v>
      </c>
      <c r="D1950" s="12" t="s">
        <v>315</v>
      </c>
      <c r="E1950" s="17" t="s">
        <v>3973</v>
      </c>
      <c r="F1950" s="22">
        <v>6</v>
      </c>
      <c r="G1950" s="17">
        <v>1</v>
      </c>
      <c r="H1950" s="17">
        <v>1</v>
      </c>
      <c r="I1950" s="17">
        <v>1</v>
      </c>
      <c r="J1950" s="54">
        <v>10</v>
      </c>
      <c r="K1950" s="49">
        <v>4</v>
      </c>
      <c r="L1950" s="16">
        <f t="shared" si="64"/>
        <v>23</v>
      </c>
    </row>
    <row r="1951" spans="1:12" x14ac:dyDescent="0.25">
      <c r="A1951">
        <v>210</v>
      </c>
      <c r="B1951" t="str">
        <f t="shared" si="65"/>
        <v>California,Trinity County</v>
      </c>
      <c r="C1951" s="16" t="s">
        <v>17</v>
      </c>
      <c r="D1951" s="12" t="s">
        <v>321</v>
      </c>
      <c r="E1951" s="17" t="s">
        <v>3916</v>
      </c>
      <c r="F1951" s="18">
        <v>7</v>
      </c>
      <c r="G1951" s="19">
        <v>4</v>
      </c>
      <c r="H1951" s="17">
        <v>1</v>
      </c>
      <c r="I1951" s="17">
        <v>1</v>
      </c>
      <c r="J1951" s="42">
        <v>9</v>
      </c>
      <c r="K1951" s="49">
        <v>4</v>
      </c>
      <c r="L1951" s="16">
        <f t="shared" si="64"/>
        <v>26</v>
      </c>
    </row>
    <row r="1952" spans="1:12" x14ac:dyDescent="0.25">
      <c r="A1952">
        <v>216</v>
      </c>
      <c r="B1952" t="str">
        <f t="shared" si="65"/>
        <v>Colorado,Adams County</v>
      </c>
      <c r="C1952" s="16" t="s">
        <v>18</v>
      </c>
      <c r="D1952" s="12" t="s">
        <v>327</v>
      </c>
      <c r="E1952" s="17" t="s">
        <v>4277</v>
      </c>
      <c r="F1952" s="22">
        <v>6</v>
      </c>
      <c r="G1952" s="17">
        <v>1</v>
      </c>
      <c r="H1952" s="53">
        <v>3</v>
      </c>
      <c r="I1952" s="17">
        <v>1</v>
      </c>
      <c r="J1952" s="30">
        <v>2</v>
      </c>
      <c r="K1952" s="49">
        <v>4</v>
      </c>
      <c r="L1952" s="16">
        <f t="shared" si="64"/>
        <v>17</v>
      </c>
    </row>
    <row r="1953" spans="1:12" x14ac:dyDescent="0.25">
      <c r="A1953">
        <v>217</v>
      </c>
      <c r="B1953" t="str">
        <f t="shared" si="65"/>
        <v>Colorado,Alamosa County</v>
      </c>
      <c r="C1953" s="16" t="s">
        <v>18</v>
      </c>
      <c r="D1953" s="12" t="s">
        <v>328</v>
      </c>
      <c r="E1953" s="17" t="s">
        <v>4977</v>
      </c>
      <c r="F1953" s="43">
        <v>3</v>
      </c>
      <c r="G1953" s="17">
        <v>1</v>
      </c>
      <c r="H1953" s="17">
        <v>1</v>
      </c>
      <c r="I1953" s="17">
        <v>1</v>
      </c>
      <c r="J1953" s="30">
        <v>2</v>
      </c>
      <c r="K1953" s="49">
        <v>4</v>
      </c>
      <c r="L1953" s="16">
        <f t="shared" si="64"/>
        <v>12</v>
      </c>
    </row>
    <row r="1954" spans="1:12" x14ac:dyDescent="0.25">
      <c r="A1954">
        <v>218</v>
      </c>
      <c r="B1954" t="str">
        <f t="shared" si="65"/>
        <v>Colorado,Arapahoe County</v>
      </c>
      <c r="C1954" s="16" t="s">
        <v>18</v>
      </c>
      <c r="D1954" s="12" t="s">
        <v>329</v>
      </c>
      <c r="E1954" s="17" t="s">
        <v>4278</v>
      </c>
      <c r="F1954" s="22">
        <v>6</v>
      </c>
      <c r="G1954" s="17">
        <v>1</v>
      </c>
      <c r="H1954" s="53">
        <v>3</v>
      </c>
      <c r="I1954" s="17">
        <v>1</v>
      </c>
      <c r="J1954" s="30">
        <v>2</v>
      </c>
      <c r="K1954" s="49">
        <v>4</v>
      </c>
      <c r="L1954" s="16">
        <f t="shared" si="64"/>
        <v>17</v>
      </c>
    </row>
    <row r="1955" spans="1:12" x14ac:dyDescent="0.25">
      <c r="A1955">
        <v>219</v>
      </c>
      <c r="B1955" t="str">
        <f t="shared" si="65"/>
        <v>Colorado,Archuleta County</v>
      </c>
      <c r="C1955" s="16" t="s">
        <v>18</v>
      </c>
      <c r="D1955" s="12" t="s">
        <v>330</v>
      </c>
      <c r="E1955" s="17" t="s">
        <v>4424</v>
      </c>
      <c r="F1955" s="43">
        <v>3</v>
      </c>
      <c r="G1955" s="17">
        <v>1</v>
      </c>
      <c r="H1955" s="17">
        <v>1</v>
      </c>
      <c r="I1955" s="17">
        <v>1</v>
      </c>
      <c r="J1955" s="47">
        <v>6</v>
      </c>
      <c r="K1955" s="49">
        <v>4</v>
      </c>
      <c r="L1955" s="16">
        <f t="shared" si="64"/>
        <v>16</v>
      </c>
    </row>
    <row r="1956" spans="1:12" x14ac:dyDescent="0.25">
      <c r="A1956">
        <v>222</v>
      </c>
      <c r="B1956" t="str">
        <f t="shared" si="65"/>
        <v>Colorado,Boulder County</v>
      </c>
      <c r="C1956" s="16" t="s">
        <v>18</v>
      </c>
      <c r="D1956" s="12" t="s">
        <v>333</v>
      </c>
      <c r="E1956" s="17" t="s">
        <v>4111</v>
      </c>
      <c r="F1956" s="34">
        <v>4</v>
      </c>
      <c r="G1956" s="17">
        <v>1</v>
      </c>
      <c r="H1956" s="53">
        <v>3</v>
      </c>
      <c r="I1956" s="17">
        <v>1</v>
      </c>
      <c r="J1956" s="57">
        <v>5</v>
      </c>
      <c r="K1956" s="49">
        <v>4</v>
      </c>
      <c r="L1956" s="16">
        <f t="shared" si="64"/>
        <v>18</v>
      </c>
    </row>
    <row r="1957" spans="1:12" x14ac:dyDescent="0.25">
      <c r="A1957">
        <v>223</v>
      </c>
      <c r="B1957" t="str">
        <f t="shared" si="65"/>
        <v>Colorado,Broomfield County</v>
      </c>
      <c r="C1957" s="16" t="s">
        <v>18</v>
      </c>
      <c r="D1957" s="12" t="s">
        <v>334</v>
      </c>
      <c r="E1957" s="17" t="s">
        <v>4279</v>
      </c>
      <c r="F1957" s="22">
        <v>6</v>
      </c>
      <c r="G1957" s="17">
        <v>1</v>
      </c>
      <c r="H1957" s="53">
        <v>3</v>
      </c>
      <c r="I1957" s="17">
        <v>1</v>
      </c>
      <c r="J1957" s="30">
        <v>2</v>
      </c>
      <c r="K1957" s="49">
        <v>4</v>
      </c>
      <c r="L1957" s="16">
        <f t="shared" si="64"/>
        <v>17</v>
      </c>
    </row>
    <row r="1958" spans="1:12" x14ac:dyDescent="0.25">
      <c r="A1958">
        <v>224</v>
      </c>
      <c r="B1958" t="str">
        <f t="shared" si="65"/>
        <v>Colorado,Chaffee County</v>
      </c>
      <c r="C1958" s="16" t="s">
        <v>18</v>
      </c>
      <c r="D1958" s="12" t="s">
        <v>335</v>
      </c>
      <c r="E1958" s="17" t="s">
        <v>4978</v>
      </c>
      <c r="F1958" s="17">
        <v>1</v>
      </c>
      <c r="G1958" s="17">
        <v>1</v>
      </c>
      <c r="H1958" s="17">
        <v>1</v>
      </c>
      <c r="I1958" s="17">
        <v>1</v>
      </c>
      <c r="J1958" s="50">
        <v>3</v>
      </c>
      <c r="K1958" s="49">
        <v>4</v>
      </c>
      <c r="L1958" s="16">
        <f t="shared" si="64"/>
        <v>11</v>
      </c>
    </row>
    <row r="1959" spans="1:12" x14ac:dyDescent="0.25">
      <c r="A1959">
        <v>226</v>
      </c>
      <c r="B1959" t="str">
        <f t="shared" si="65"/>
        <v>Colorado,Clear Creek County</v>
      </c>
      <c r="C1959" s="16" t="s">
        <v>18</v>
      </c>
      <c r="D1959" s="12" t="s">
        <v>337</v>
      </c>
      <c r="E1959" s="17" t="s">
        <v>5002</v>
      </c>
      <c r="F1959" s="17">
        <v>1</v>
      </c>
      <c r="G1959" s="17">
        <v>1</v>
      </c>
      <c r="H1959" s="17">
        <v>1</v>
      </c>
      <c r="I1959" s="17">
        <v>1</v>
      </c>
      <c r="J1959" s="30">
        <v>2</v>
      </c>
      <c r="K1959" s="49">
        <v>4</v>
      </c>
      <c r="L1959" s="16">
        <f t="shared" si="64"/>
        <v>10</v>
      </c>
    </row>
    <row r="1960" spans="1:12" x14ac:dyDescent="0.25">
      <c r="A1960">
        <v>227</v>
      </c>
      <c r="B1960" t="str">
        <f t="shared" si="65"/>
        <v>Colorado,Conejos County</v>
      </c>
      <c r="C1960" s="16" t="s">
        <v>18</v>
      </c>
      <c r="D1960" s="12" t="s">
        <v>338</v>
      </c>
      <c r="E1960" s="17" t="s">
        <v>4925</v>
      </c>
      <c r="F1960" s="43">
        <v>3</v>
      </c>
      <c r="G1960" s="17">
        <v>1</v>
      </c>
      <c r="H1960" s="17">
        <v>1</v>
      </c>
      <c r="I1960" s="17">
        <v>1</v>
      </c>
      <c r="J1960" s="50">
        <v>3</v>
      </c>
      <c r="K1960" s="49">
        <v>4</v>
      </c>
      <c r="L1960" s="16">
        <f t="shared" si="64"/>
        <v>13</v>
      </c>
    </row>
    <row r="1961" spans="1:12" x14ac:dyDescent="0.25">
      <c r="A1961">
        <v>228</v>
      </c>
      <c r="B1961" t="str">
        <f t="shared" si="65"/>
        <v>Colorado,Costilla County</v>
      </c>
      <c r="C1961" s="16" t="s">
        <v>18</v>
      </c>
      <c r="D1961" s="12" t="s">
        <v>339</v>
      </c>
      <c r="E1961" s="17" t="s">
        <v>4926</v>
      </c>
      <c r="F1961" s="43">
        <v>3</v>
      </c>
      <c r="G1961" s="17">
        <v>1</v>
      </c>
      <c r="H1961" s="17">
        <v>1</v>
      </c>
      <c r="I1961" s="17">
        <v>1</v>
      </c>
      <c r="J1961" s="50">
        <v>3</v>
      </c>
      <c r="K1961" s="49">
        <v>4</v>
      </c>
      <c r="L1961" s="16">
        <f t="shared" si="64"/>
        <v>13</v>
      </c>
    </row>
    <row r="1962" spans="1:12" x14ac:dyDescent="0.25">
      <c r="A1962">
        <v>230</v>
      </c>
      <c r="B1962" t="str">
        <f t="shared" si="65"/>
        <v>Colorado,Custer County</v>
      </c>
      <c r="C1962" s="16" t="s">
        <v>18</v>
      </c>
      <c r="D1962" s="12" t="s">
        <v>341</v>
      </c>
      <c r="E1962" s="17" t="s">
        <v>4927</v>
      </c>
      <c r="F1962" s="43">
        <v>3</v>
      </c>
      <c r="G1962" s="17">
        <v>1</v>
      </c>
      <c r="H1962" s="17">
        <v>1</v>
      </c>
      <c r="I1962" s="17">
        <v>1</v>
      </c>
      <c r="J1962" s="50">
        <v>3</v>
      </c>
      <c r="K1962" s="49">
        <v>4</v>
      </c>
      <c r="L1962" s="16">
        <f t="shared" si="64"/>
        <v>13</v>
      </c>
    </row>
    <row r="1963" spans="1:12" x14ac:dyDescent="0.25">
      <c r="A1963">
        <v>231</v>
      </c>
      <c r="B1963" t="str">
        <f t="shared" si="65"/>
        <v>Colorado,Delta County</v>
      </c>
      <c r="C1963" s="16" t="s">
        <v>18</v>
      </c>
      <c r="D1963" s="12" t="s">
        <v>342</v>
      </c>
      <c r="E1963" s="17" t="s">
        <v>4112</v>
      </c>
      <c r="F1963" s="34">
        <v>4</v>
      </c>
      <c r="G1963" s="17">
        <v>1</v>
      </c>
      <c r="H1963" s="53">
        <v>3</v>
      </c>
      <c r="I1963" s="17">
        <v>1</v>
      </c>
      <c r="J1963" s="57">
        <v>5</v>
      </c>
      <c r="K1963" s="49">
        <v>4</v>
      </c>
      <c r="L1963" s="16">
        <f t="shared" si="64"/>
        <v>18</v>
      </c>
    </row>
    <row r="1964" spans="1:12" x14ac:dyDescent="0.25">
      <c r="A1964">
        <v>232</v>
      </c>
      <c r="B1964" t="str">
        <f t="shared" si="65"/>
        <v>Colorado,Denver County</v>
      </c>
      <c r="C1964" s="16" t="s">
        <v>18</v>
      </c>
      <c r="D1964" s="12" t="s">
        <v>343</v>
      </c>
      <c r="E1964" s="17" t="s">
        <v>4928</v>
      </c>
      <c r="F1964" s="34">
        <v>4</v>
      </c>
      <c r="G1964" s="17">
        <v>1</v>
      </c>
      <c r="H1964" s="17">
        <v>1</v>
      </c>
      <c r="I1964" s="17">
        <v>1</v>
      </c>
      <c r="J1964" s="30">
        <v>2</v>
      </c>
      <c r="K1964" s="49">
        <v>4</v>
      </c>
      <c r="L1964" s="16">
        <f t="shared" si="64"/>
        <v>13</v>
      </c>
    </row>
    <row r="1965" spans="1:12" x14ac:dyDescent="0.25">
      <c r="A1965">
        <v>233</v>
      </c>
      <c r="B1965" t="str">
        <f t="shared" si="65"/>
        <v>Colorado,Dolores County</v>
      </c>
      <c r="C1965" s="16" t="s">
        <v>18</v>
      </c>
      <c r="D1965" s="12" t="s">
        <v>344</v>
      </c>
      <c r="E1965" s="17" t="s">
        <v>4173</v>
      </c>
      <c r="F1965" s="34">
        <v>4</v>
      </c>
      <c r="G1965" s="17">
        <v>1</v>
      </c>
      <c r="H1965" s="53">
        <v>3</v>
      </c>
      <c r="I1965" s="17">
        <v>1</v>
      </c>
      <c r="J1965" s="55">
        <v>4</v>
      </c>
      <c r="K1965" s="49">
        <v>4</v>
      </c>
      <c r="L1965" s="16">
        <f t="shared" si="64"/>
        <v>17</v>
      </c>
    </row>
    <row r="1966" spans="1:12" x14ac:dyDescent="0.25">
      <c r="A1966">
        <v>234</v>
      </c>
      <c r="B1966" t="str">
        <f t="shared" si="65"/>
        <v>Colorado,Douglas County</v>
      </c>
      <c r="C1966" s="16" t="s">
        <v>18</v>
      </c>
      <c r="D1966" s="12" t="s">
        <v>345</v>
      </c>
      <c r="E1966" s="17" t="s">
        <v>4425</v>
      </c>
      <c r="F1966" s="43">
        <v>3</v>
      </c>
      <c r="G1966" s="17">
        <v>1</v>
      </c>
      <c r="H1966" s="53">
        <v>3</v>
      </c>
      <c r="I1966" s="17">
        <v>1</v>
      </c>
      <c r="J1966" s="50">
        <v>3</v>
      </c>
      <c r="K1966" s="49">
        <v>4</v>
      </c>
      <c r="L1966" s="16">
        <f t="shared" si="64"/>
        <v>15</v>
      </c>
    </row>
    <row r="1967" spans="1:12" x14ac:dyDescent="0.25">
      <c r="A1967">
        <v>235</v>
      </c>
      <c r="B1967" t="str">
        <f t="shared" si="65"/>
        <v>Colorado,Eagle County</v>
      </c>
      <c r="C1967" s="16" t="s">
        <v>18</v>
      </c>
      <c r="D1967" s="12" t="s">
        <v>346</v>
      </c>
      <c r="E1967" s="17" t="s">
        <v>4828</v>
      </c>
      <c r="F1967" s="43">
        <v>3</v>
      </c>
      <c r="G1967" s="17">
        <v>1</v>
      </c>
      <c r="H1967" s="17">
        <v>1</v>
      </c>
      <c r="I1967" s="17">
        <v>1</v>
      </c>
      <c r="J1967" s="55">
        <v>4</v>
      </c>
      <c r="K1967" s="49">
        <v>4</v>
      </c>
      <c r="L1967" s="16">
        <f t="shared" si="64"/>
        <v>14</v>
      </c>
    </row>
    <row r="1968" spans="1:12" x14ac:dyDescent="0.25">
      <c r="A1968">
        <v>236</v>
      </c>
      <c r="B1968" t="str">
        <f t="shared" si="65"/>
        <v>Colorado,Elbert County</v>
      </c>
      <c r="C1968" s="16" t="s">
        <v>18</v>
      </c>
      <c r="D1968" s="12" t="s">
        <v>347</v>
      </c>
      <c r="E1968" s="17" t="s">
        <v>4426</v>
      </c>
      <c r="F1968" s="34">
        <v>4</v>
      </c>
      <c r="G1968" s="17">
        <v>1</v>
      </c>
      <c r="H1968" s="53">
        <v>3</v>
      </c>
      <c r="I1968" s="17">
        <v>1</v>
      </c>
      <c r="J1968" s="30">
        <v>2</v>
      </c>
      <c r="K1968" s="49">
        <v>4</v>
      </c>
      <c r="L1968" s="16">
        <f t="shared" si="64"/>
        <v>15</v>
      </c>
    </row>
    <row r="1969" spans="1:12" x14ac:dyDescent="0.25">
      <c r="A1969">
        <v>237</v>
      </c>
      <c r="B1969" t="str">
        <f t="shared" si="65"/>
        <v>Colorado,El Paso County</v>
      </c>
      <c r="C1969" s="16" t="s">
        <v>18</v>
      </c>
      <c r="D1969" s="12" t="s">
        <v>348</v>
      </c>
      <c r="E1969" s="17" t="s">
        <v>4652</v>
      </c>
      <c r="F1969" s="43">
        <v>3</v>
      </c>
      <c r="G1969" s="17">
        <v>1</v>
      </c>
      <c r="H1969" s="53">
        <v>3</v>
      </c>
      <c r="I1969" s="17">
        <v>1</v>
      </c>
      <c r="J1969" s="30">
        <v>2</v>
      </c>
      <c r="K1969" s="49">
        <v>4</v>
      </c>
      <c r="L1969" s="16">
        <f t="shared" si="64"/>
        <v>14</v>
      </c>
    </row>
    <row r="1970" spans="1:12" x14ac:dyDescent="0.25">
      <c r="A1970">
        <v>238</v>
      </c>
      <c r="B1970" t="str">
        <f t="shared" si="65"/>
        <v>Colorado,Fremont County</v>
      </c>
      <c r="C1970" s="16" t="s">
        <v>18</v>
      </c>
      <c r="D1970" s="12" t="s">
        <v>349</v>
      </c>
      <c r="E1970" s="17" t="s">
        <v>4427</v>
      </c>
      <c r="F1970" s="43">
        <v>3</v>
      </c>
      <c r="G1970" s="17">
        <v>1</v>
      </c>
      <c r="H1970" s="17">
        <v>1</v>
      </c>
      <c r="I1970" s="17">
        <v>1</v>
      </c>
      <c r="J1970" s="47">
        <v>6</v>
      </c>
      <c r="K1970" s="49">
        <v>4</v>
      </c>
      <c r="L1970" s="16">
        <f t="shared" si="64"/>
        <v>16</v>
      </c>
    </row>
    <row r="1971" spans="1:12" x14ac:dyDescent="0.25">
      <c r="A1971">
        <v>239</v>
      </c>
      <c r="B1971" t="str">
        <f t="shared" si="65"/>
        <v>Colorado,Garfield County</v>
      </c>
      <c r="C1971" s="16" t="s">
        <v>18</v>
      </c>
      <c r="D1971" s="12" t="s">
        <v>350</v>
      </c>
      <c r="E1971" s="17" t="s">
        <v>4174</v>
      </c>
      <c r="F1971" s="34">
        <v>4</v>
      </c>
      <c r="G1971" s="17">
        <v>1</v>
      </c>
      <c r="H1971" s="17">
        <v>1</v>
      </c>
      <c r="I1971" s="17">
        <v>1</v>
      </c>
      <c r="J1971" s="41">
        <v>6</v>
      </c>
      <c r="K1971" s="49">
        <v>4</v>
      </c>
      <c r="L1971" s="16">
        <f t="shared" si="64"/>
        <v>17</v>
      </c>
    </row>
    <row r="1972" spans="1:12" x14ac:dyDescent="0.25">
      <c r="A1972">
        <v>240</v>
      </c>
      <c r="B1972" t="str">
        <f t="shared" si="65"/>
        <v>Colorado,Gilpin County</v>
      </c>
      <c r="C1972" s="16" t="s">
        <v>18</v>
      </c>
      <c r="D1972" s="12" t="s">
        <v>351</v>
      </c>
      <c r="E1972" s="17" t="s">
        <v>5003</v>
      </c>
      <c r="F1972" s="17">
        <v>1</v>
      </c>
      <c r="G1972" s="17">
        <v>1</v>
      </c>
      <c r="H1972" s="17">
        <v>1</v>
      </c>
      <c r="I1972" s="17">
        <v>1</v>
      </c>
      <c r="J1972" s="30">
        <v>2</v>
      </c>
      <c r="K1972" s="49">
        <v>4</v>
      </c>
      <c r="L1972" s="16">
        <f t="shared" si="64"/>
        <v>10</v>
      </c>
    </row>
    <row r="1973" spans="1:12" x14ac:dyDescent="0.25">
      <c r="A1973">
        <v>242</v>
      </c>
      <c r="B1973" t="str">
        <f t="shared" si="65"/>
        <v>Colorado,Gunnison County</v>
      </c>
      <c r="C1973" s="16" t="s">
        <v>18</v>
      </c>
      <c r="D1973" s="12" t="s">
        <v>353</v>
      </c>
      <c r="E1973" s="17" t="s">
        <v>4428</v>
      </c>
      <c r="F1973" s="17">
        <v>1</v>
      </c>
      <c r="G1973" s="17">
        <v>1</v>
      </c>
      <c r="H1973" s="17">
        <v>1</v>
      </c>
      <c r="I1973" s="17">
        <v>1</v>
      </c>
      <c r="J1973" s="41">
        <v>6</v>
      </c>
      <c r="K1973" s="49">
        <v>4</v>
      </c>
      <c r="L1973" s="16">
        <f t="shared" si="64"/>
        <v>14</v>
      </c>
    </row>
    <row r="1974" spans="1:12" x14ac:dyDescent="0.25">
      <c r="A1974">
        <v>244</v>
      </c>
      <c r="B1974" t="str">
        <f t="shared" si="65"/>
        <v>Colorado,Huerfano County</v>
      </c>
      <c r="C1974" s="16" t="s">
        <v>18</v>
      </c>
      <c r="D1974" s="12" t="s">
        <v>355</v>
      </c>
      <c r="E1974" s="17" t="s">
        <v>4653</v>
      </c>
      <c r="F1974" s="34">
        <v>4</v>
      </c>
      <c r="G1974" s="17">
        <v>1</v>
      </c>
      <c r="H1974" s="17">
        <v>1</v>
      </c>
      <c r="I1974" s="17">
        <v>1</v>
      </c>
      <c r="J1974" s="55">
        <v>4</v>
      </c>
      <c r="K1974" s="49">
        <v>4</v>
      </c>
      <c r="L1974" s="16">
        <f t="shared" si="64"/>
        <v>15</v>
      </c>
    </row>
    <row r="1975" spans="1:12" x14ac:dyDescent="0.25">
      <c r="A1975">
        <v>245</v>
      </c>
      <c r="B1975" t="str">
        <f t="shared" si="65"/>
        <v>Colorado,Jackson County</v>
      </c>
      <c r="C1975" s="16" t="s">
        <v>18</v>
      </c>
      <c r="D1975" s="12" t="s">
        <v>140</v>
      </c>
      <c r="E1975" s="17" t="s">
        <v>4929</v>
      </c>
      <c r="F1975" s="43">
        <v>3</v>
      </c>
      <c r="G1975" s="17">
        <v>1</v>
      </c>
      <c r="H1975" s="17">
        <v>1</v>
      </c>
      <c r="I1975" s="17">
        <v>1</v>
      </c>
      <c r="J1975" s="50">
        <v>3</v>
      </c>
      <c r="K1975" s="49">
        <v>4</v>
      </c>
      <c r="L1975" s="16">
        <f t="shared" si="64"/>
        <v>13</v>
      </c>
    </row>
    <row r="1976" spans="1:12" x14ac:dyDescent="0.25">
      <c r="A1976">
        <v>246</v>
      </c>
      <c r="B1976" t="str">
        <f t="shared" si="65"/>
        <v>Colorado,Jefferson County</v>
      </c>
      <c r="C1976" s="16" t="s">
        <v>18</v>
      </c>
      <c r="D1976" s="12" t="s">
        <v>141</v>
      </c>
      <c r="E1976" s="17" t="s">
        <v>4280</v>
      </c>
      <c r="F1976" s="43">
        <v>3</v>
      </c>
      <c r="G1976" s="17">
        <v>1</v>
      </c>
      <c r="H1976" s="53">
        <v>3</v>
      </c>
      <c r="I1976" s="17">
        <v>1</v>
      </c>
      <c r="J1976" s="55">
        <v>4</v>
      </c>
      <c r="K1976" s="49">
        <v>4</v>
      </c>
      <c r="L1976" s="16">
        <f t="shared" si="64"/>
        <v>16</v>
      </c>
    </row>
    <row r="1977" spans="1:12" x14ac:dyDescent="0.25">
      <c r="A1977">
        <v>248</v>
      </c>
      <c r="B1977" t="str">
        <f t="shared" si="65"/>
        <v>Colorado,Kit Carson County</v>
      </c>
      <c r="C1977" s="16" t="s">
        <v>18</v>
      </c>
      <c r="D1977" s="12" t="s">
        <v>357</v>
      </c>
      <c r="E1977" s="17" t="s">
        <v>4113</v>
      </c>
      <c r="F1977" s="18">
        <v>7</v>
      </c>
      <c r="G1977" s="27">
        <v>2</v>
      </c>
      <c r="H1977" s="36">
        <v>4</v>
      </c>
      <c r="I1977" s="17">
        <v>1</v>
      </c>
      <c r="J1977" s="17">
        <v>1</v>
      </c>
      <c r="K1977" s="49">
        <v>4</v>
      </c>
      <c r="L1977" s="16">
        <f t="shared" si="64"/>
        <v>19</v>
      </c>
    </row>
    <row r="1978" spans="1:12" x14ac:dyDescent="0.25">
      <c r="A1978">
        <v>249</v>
      </c>
      <c r="B1978" t="str">
        <f t="shared" si="65"/>
        <v>Colorado,Lake County</v>
      </c>
      <c r="C1978" s="16" t="s">
        <v>18</v>
      </c>
      <c r="D1978" s="12" t="s">
        <v>287</v>
      </c>
      <c r="E1978" s="17" t="s">
        <v>5004</v>
      </c>
      <c r="F1978" s="17">
        <v>1</v>
      </c>
      <c r="G1978" s="17">
        <v>1</v>
      </c>
      <c r="H1978" s="17">
        <v>1</v>
      </c>
      <c r="I1978" s="17">
        <v>1</v>
      </c>
      <c r="J1978" s="30">
        <v>2</v>
      </c>
      <c r="K1978" s="49">
        <v>4</v>
      </c>
      <c r="L1978" s="16">
        <f t="shared" si="64"/>
        <v>10</v>
      </c>
    </row>
    <row r="1979" spans="1:12" x14ac:dyDescent="0.25">
      <c r="A1979">
        <v>250</v>
      </c>
      <c r="B1979" t="str">
        <f t="shared" si="65"/>
        <v>Colorado,La Plata County</v>
      </c>
      <c r="C1979" s="16" t="s">
        <v>18</v>
      </c>
      <c r="D1979" s="12" t="s">
        <v>358</v>
      </c>
      <c r="E1979" s="17" t="s">
        <v>4114</v>
      </c>
      <c r="F1979" s="43">
        <v>3</v>
      </c>
      <c r="G1979" s="17">
        <v>1</v>
      </c>
      <c r="H1979" s="53">
        <v>3</v>
      </c>
      <c r="I1979" s="17">
        <v>1</v>
      </c>
      <c r="J1979" s="47">
        <v>6</v>
      </c>
      <c r="K1979" s="49">
        <v>4</v>
      </c>
      <c r="L1979" s="16">
        <f t="shared" si="64"/>
        <v>18</v>
      </c>
    </row>
    <row r="1980" spans="1:12" x14ac:dyDescent="0.25">
      <c r="A1980">
        <v>251</v>
      </c>
      <c r="B1980" t="str">
        <f t="shared" si="65"/>
        <v>Colorado,Larimer County</v>
      </c>
      <c r="C1980" s="16" t="s">
        <v>18</v>
      </c>
      <c r="D1980" s="12" t="s">
        <v>359</v>
      </c>
      <c r="E1980" s="17" t="s">
        <v>4057</v>
      </c>
      <c r="F1980" s="34">
        <v>4</v>
      </c>
      <c r="G1980" s="17">
        <v>1</v>
      </c>
      <c r="H1980" s="53">
        <v>3</v>
      </c>
      <c r="I1980" s="17">
        <v>1</v>
      </c>
      <c r="J1980" s="47">
        <v>6</v>
      </c>
      <c r="K1980" s="49">
        <v>4</v>
      </c>
      <c r="L1980" s="16">
        <f t="shared" si="64"/>
        <v>19</v>
      </c>
    </row>
    <row r="1981" spans="1:12" x14ac:dyDescent="0.25">
      <c r="A1981">
        <v>252</v>
      </c>
      <c r="B1981" t="str">
        <f t="shared" si="65"/>
        <v>Colorado,Las Animas County</v>
      </c>
      <c r="C1981" s="16" t="s">
        <v>18</v>
      </c>
      <c r="D1981" s="12" t="s">
        <v>360</v>
      </c>
      <c r="E1981" s="17" t="s">
        <v>4058</v>
      </c>
      <c r="F1981" s="34">
        <v>4</v>
      </c>
      <c r="G1981" s="17">
        <v>1</v>
      </c>
      <c r="H1981" s="53">
        <v>3</v>
      </c>
      <c r="I1981" s="17">
        <v>1</v>
      </c>
      <c r="J1981" s="47">
        <v>6</v>
      </c>
      <c r="K1981" s="49">
        <v>4</v>
      </c>
      <c r="L1981" s="16">
        <f t="shared" si="64"/>
        <v>19</v>
      </c>
    </row>
    <row r="1982" spans="1:12" x14ac:dyDescent="0.25">
      <c r="A1982">
        <v>253</v>
      </c>
      <c r="B1982" t="str">
        <f t="shared" si="65"/>
        <v>Colorado,Lincoln County</v>
      </c>
      <c r="C1982" s="16" t="s">
        <v>18</v>
      </c>
      <c r="D1982" s="12" t="s">
        <v>243</v>
      </c>
      <c r="E1982" s="17" t="s">
        <v>4281</v>
      </c>
      <c r="F1982" s="34">
        <v>4</v>
      </c>
      <c r="G1982" s="17">
        <v>1</v>
      </c>
      <c r="H1982" s="53">
        <v>3</v>
      </c>
      <c r="I1982" s="17">
        <v>1</v>
      </c>
      <c r="J1982" s="50">
        <v>3</v>
      </c>
      <c r="K1982" s="49">
        <v>4</v>
      </c>
      <c r="L1982" s="16">
        <f t="shared" si="64"/>
        <v>16</v>
      </c>
    </row>
    <row r="1983" spans="1:12" x14ac:dyDescent="0.25">
      <c r="A1983">
        <v>254</v>
      </c>
      <c r="B1983" t="str">
        <f t="shared" si="65"/>
        <v>Colorado,Logan County</v>
      </c>
      <c r="C1983" s="16" t="s">
        <v>18</v>
      </c>
      <c r="D1983" s="12" t="s">
        <v>245</v>
      </c>
      <c r="E1983" s="17" t="s">
        <v>4175</v>
      </c>
      <c r="F1983" s="22">
        <v>6</v>
      </c>
      <c r="G1983" s="27">
        <v>2</v>
      </c>
      <c r="H1983" s="36">
        <v>4</v>
      </c>
      <c r="I1983" s="17">
        <v>1</v>
      </c>
      <c r="J1983" s="17">
        <v>1</v>
      </c>
      <c r="K1983" s="49">
        <v>4</v>
      </c>
      <c r="L1983" s="16">
        <f t="shared" si="64"/>
        <v>18</v>
      </c>
    </row>
    <row r="1984" spans="1:12" x14ac:dyDescent="0.25">
      <c r="A1984">
        <v>255</v>
      </c>
      <c r="B1984" t="str">
        <f t="shared" si="65"/>
        <v>Colorado,Mesa County</v>
      </c>
      <c r="C1984" s="16" t="s">
        <v>18</v>
      </c>
      <c r="D1984" s="12" t="s">
        <v>361</v>
      </c>
      <c r="E1984" s="17" t="s">
        <v>3878</v>
      </c>
      <c r="F1984" s="18">
        <v>7</v>
      </c>
      <c r="G1984" s="27">
        <v>2</v>
      </c>
      <c r="H1984" s="36">
        <v>4</v>
      </c>
      <c r="I1984" s="17">
        <v>1</v>
      </c>
      <c r="J1984" s="45">
        <v>7</v>
      </c>
      <c r="K1984" s="49">
        <v>4</v>
      </c>
      <c r="L1984" s="16">
        <f t="shared" si="64"/>
        <v>25</v>
      </c>
    </row>
    <row r="1985" spans="1:12" x14ac:dyDescent="0.25">
      <c r="A1985">
        <v>256</v>
      </c>
      <c r="B1985" t="str">
        <f t="shared" si="65"/>
        <v>Colorado,Mineral County</v>
      </c>
      <c r="C1985" s="16" t="s">
        <v>18</v>
      </c>
      <c r="D1985" s="12" t="s">
        <v>362</v>
      </c>
      <c r="E1985" s="17" t="s">
        <v>4979</v>
      </c>
      <c r="F1985" s="17">
        <v>1</v>
      </c>
      <c r="G1985" s="17">
        <v>1</v>
      </c>
      <c r="H1985" s="17">
        <v>1</v>
      </c>
      <c r="I1985" s="17">
        <v>1</v>
      </c>
      <c r="J1985" s="50">
        <v>3</v>
      </c>
      <c r="K1985" s="49">
        <v>4</v>
      </c>
      <c r="L1985" s="16">
        <f t="shared" si="64"/>
        <v>11</v>
      </c>
    </row>
    <row r="1986" spans="1:12" x14ac:dyDescent="0.25">
      <c r="A1986">
        <v>257</v>
      </c>
      <c r="B1986" t="str">
        <f t="shared" si="65"/>
        <v>Colorado,Moffat County</v>
      </c>
      <c r="C1986" s="16" t="s">
        <v>18</v>
      </c>
      <c r="D1986" s="12" t="s">
        <v>363</v>
      </c>
      <c r="E1986" s="17" t="s">
        <v>4115</v>
      </c>
      <c r="F1986" s="22">
        <v>6</v>
      </c>
      <c r="G1986" s="17">
        <v>1</v>
      </c>
      <c r="H1986" s="17">
        <v>1</v>
      </c>
      <c r="I1986" s="17">
        <v>1</v>
      </c>
      <c r="J1986" s="41">
        <v>6</v>
      </c>
      <c r="K1986" s="49">
        <v>4</v>
      </c>
      <c r="L1986" s="16">
        <f t="shared" ref="L1986:L2049" si="66">SUM(F1986:K1986)</f>
        <v>19</v>
      </c>
    </row>
    <row r="1987" spans="1:12" x14ac:dyDescent="0.25">
      <c r="A1987">
        <v>258</v>
      </c>
      <c r="B1987" t="str">
        <f t="shared" ref="B1987:B2050" si="67">C1987&amp;","&amp;D1987</f>
        <v>Colorado,Montezuma County</v>
      </c>
      <c r="C1987" s="16" t="s">
        <v>18</v>
      </c>
      <c r="D1987" s="12" t="s">
        <v>364</v>
      </c>
      <c r="E1987" s="17" t="s">
        <v>4059</v>
      </c>
      <c r="F1987" s="34">
        <v>4</v>
      </c>
      <c r="G1987" s="17">
        <v>1</v>
      </c>
      <c r="H1987" s="53">
        <v>3</v>
      </c>
      <c r="I1987" s="17">
        <v>1</v>
      </c>
      <c r="J1987" s="47">
        <v>6</v>
      </c>
      <c r="K1987" s="49">
        <v>4</v>
      </c>
      <c r="L1987" s="16">
        <f t="shared" si="66"/>
        <v>19</v>
      </c>
    </row>
    <row r="1988" spans="1:12" x14ac:dyDescent="0.25">
      <c r="A1988">
        <v>259</v>
      </c>
      <c r="B1988" t="str">
        <f t="shared" si="67"/>
        <v>Colorado,Montrose County</v>
      </c>
      <c r="C1988" s="16" t="s">
        <v>18</v>
      </c>
      <c r="D1988" s="12" t="s">
        <v>365</v>
      </c>
      <c r="E1988" s="17" t="s">
        <v>4060</v>
      </c>
      <c r="F1988" s="43">
        <v>3</v>
      </c>
      <c r="G1988" s="17">
        <v>1</v>
      </c>
      <c r="H1988" s="53">
        <v>3</v>
      </c>
      <c r="I1988" s="17">
        <v>1</v>
      </c>
      <c r="J1988" s="41">
        <v>6</v>
      </c>
      <c r="K1988" s="49">
        <v>4</v>
      </c>
      <c r="L1988" s="16">
        <f t="shared" si="66"/>
        <v>18</v>
      </c>
    </row>
    <row r="1989" spans="1:12" x14ac:dyDescent="0.25">
      <c r="A1989">
        <v>260</v>
      </c>
      <c r="B1989" t="str">
        <f t="shared" si="67"/>
        <v>Colorado,Morgan County</v>
      </c>
      <c r="C1989" s="16" t="s">
        <v>18</v>
      </c>
      <c r="D1989" s="12" t="s">
        <v>156</v>
      </c>
      <c r="E1989" s="17" t="s">
        <v>4282</v>
      </c>
      <c r="F1989" s="22">
        <v>6</v>
      </c>
      <c r="G1989" s="17">
        <v>1</v>
      </c>
      <c r="H1989" s="36">
        <v>4</v>
      </c>
      <c r="I1989" s="17">
        <v>1</v>
      </c>
      <c r="J1989" s="17">
        <v>1</v>
      </c>
      <c r="K1989" s="49">
        <v>4</v>
      </c>
      <c r="L1989" s="16">
        <f t="shared" si="66"/>
        <v>17</v>
      </c>
    </row>
    <row r="1990" spans="1:12" x14ac:dyDescent="0.25">
      <c r="A1990">
        <v>262</v>
      </c>
      <c r="B1990" t="str">
        <f t="shared" si="67"/>
        <v>Colorado,Ouray County</v>
      </c>
      <c r="C1990" s="16" t="s">
        <v>18</v>
      </c>
      <c r="D1990" s="12" t="s">
        <v>367</v>
      </c>
      <c r="E1990" s="17" t="s">
        <v>4980</v>
      </c>
      <c r="F1990" s="17">
        <v>1</v>
      </c>
      <c r="G1990" s="17">
        <v>1</v>
      </c>
      <c r="H1990" s="17">
        <v>1</v>
      </c>
      <c r="I1990" s="17">
        <v>1</v>
      </c>
      <c r="J1990" s="50">
        <v>3</v>
      </c>
      <c r="K1990" s="49">
        <v>4</v>
      </c>
      <c r="L1990" s="16">
        <f t="shared" si="66"/>
        <v>11</v>
      </c>
    </row>
    <row r="1991" spans="1:12" x14ac:dyDescent="0.25">
      <c r="A1991">
        <v>264</v>
      </c>
      <c r="B1991" t="str">
        <f t="shared" si="67"/>
        <v>Colorado,Phillips County</v>
      </c>
      <c r="C1991" s="16" t="s">
        <v>18</v>
      </c>
      <c r="D1991" s="12" t="s">
        <v>252</v>
      </c>
      <c r="E1991" s="17" t="s">
        <v>4429</v>
      </c>
      <c r="F1991" s="34">
        <v>4</v>
      </c>
      <c r="G1991" s="17">
        <v>1</v>
      </c>
      <c r="H1991" s="36">
        <v>4</v>
      </c>
      <c r="I1991" s="17">
        <v>1</v>
      </c>
      <c r="J1991" s="17">
        <v>1</v>
      </c>
      <c r="K1991" s="49">
        <v>4</v>
      </c>
      <c r="L1991" s="16">
        <f t="shared" si="66"/>
        <v>15</v>
      </c>
    </row>
    <row r="1992" spans="1:12" x14ac:dyDescent="0.25">
      <c r="A1992">
        <v>265</v>
      </c>
      <c r="B1992" t="str">
        <f t="shared" si="67"/>
        <v>Colorado,Pitkin County</v>
      </c>
      <c r="C1992" s="16" t="s">
        <v>18</v>
      </c>
      <c r="D1992" s="12" t="s">
        <v>369</v>
      </c>
      <c r="E1992" s="17" t="s">
        <v>4930</v>
      </c>
      <c r="F1992" s="43">
        <v>3</v>
      </c>
      <c r="G1992" s="17">
        <v>1</v>
      </c>
      <c r="H1992" s="17">
        <v>1</v>
      </c>
      <c r="I1992" s="17">
        <v>1</v>
      </c>
      <c r="J1992" s="50">
        <v>3</v>
      </c>
      <c r="K1992" s="49">
        <v>4</v>
      </c>
      <c r="L1992" s="16">
        <f t="shared" si="66"/>
        <v>13</v>
      </c>
    </row>
    <row r="1993" spans="1:12" x14ac:dyDescent="0.25">
      <c r="A1993">
        <v>267</v>
      </c>
      <c r="B1993" t="str">
        <f t="shared" si="67"/>
        <v>Colorado,Pueblo County</v>
      </c>
      <c r="C1993" s="16" t="s">
        <v>18</v>
      </c>
      <c r="D1993" s="12" t="s">
        <v>371</v>
      </c>
      <c r="E1993" s="17" t="s">
        <v>4116</v>
      </c>
      <c r="F1993" s="18">
        <v>7</v>
      </c>
      <c r="G1993" s="17">
        <v>1</v>
      </c>
      <c r="H1993" s="53">
        <v>3</v>
      </c>
      <c r="I1993" s="17">
        <v>1</v>
      </c>
      <c r="J1993" s="50">
        <v>3</v>
      </c>
      <c r="K1993" s="49">
        <v>4</v>
      </c>
      <c r="L1993" s="16">
        <f t="shared" si="66"/>
        <v>19</v>
      </c>
    </row>
    <row r="1994" spans="1:12" x14ac:dyDescent="0.25">
      <c r="A1994">
        <v>268</v>
      </c>
      <c r="B1994" t="str">
        <f t="shared" si="67"/>
        <v>Colorado,Rio Blanco County</v>
      </c>
      <c r="C1994" s="16" t="s">
        <v>18</v>
      </c>
      <c r="D1994" s="12" t="s">
        <v>372</v>
      </c>
      <c r="E1994" s="17" t="s">
        <v>4176</v>
      </c>
      <c r="F1994" s="34">
        <v>4</v>
      </c>
      <c r="G1994" s="17">
        <v>1</v>
      </c>
      <c r="H1994" s="17">
        <v>1</v>
      </c>
      <c r="I1994" s="17">
        <v>1</v>
      </c>
      <c r="J1994" s="41">
        <v>6</v>
      </c>
      <c r="K1994" s="49">
        <v>4</v>
      </c>
      <c r="L1994" s="16">
        <f t="shared" si="66"/>
        <v>17</v>
      </c>
    </row>
    <row r="1995" spans="1:12" x14ac:dyDescent="0.25">
      <c r="A1995">
        <v>269</v>
      </c>
      <c r="B1995" t="str">
        <f t="shared" si="67"/>
        <v>Colorado,Rio Grande County</v>
      </c>
      <c r="C1995" s="16" t="s">
        <v>18</v>
      </c>
      <c r="D1995" s="12" t="s">
        <v>373</v>
      </c>
      <c r="E1995" s="17" t="s">
        <v>4981</v>
      </c>
      <c r="F1995" s="17">
        <v>1</v>
      </c>
      <c r="G1995" s="17">
        <v>1</v>
      </c>
      <c r="H1995" s="17">
        <v>1</v>
      </c>
      <c r="I1995" s="17">
        <v>1</v>
      </c>
      <c r="J1995" s="50">
        <v>3</v>
      </c>
      <c r="K1995" s="49">
        <v>4</v>
      </c>
      <c r="L1995" s="16">
        <f t="shared" si="66"/>
        <v>11</v>
      </c>
    </row>
    <row r="1996" spans="1:12" x14ac:dyDescent="0.25">
      <c r="A1996">
        <v>270</v>
      </c>
      <c r="B1996" t="str">
        <f t="shared" si="67"/>
        <v>Colorado,Routt County</v>
      </c>
      <c r="C1996" s="16" t="s">
        <v>18</v>
      </c>
      <c r="D1996" s="12" t="s">
        <v>374</v>
      </c>
      <c r="E1996" s="17" t="s">
        <v>4430</v>
      </c>
      <c r="F1996" s="43">
        <v>3</v>
      </c>
      <c r="G1996" s="17">
        <v>1</v>
      </c>
      <c r="H1996" s="17">
        <v>1</v>
      </c>
      <c r="I1996" s="17">
        <v>1</v>
      </c>
      <c r="J1996" s="47">
        <v>6</v>
      </c>
      <c r="K1996" s="49">
        <v>4</v>
      </c>
      <c r="L1996" s="16">
        <f t="shared" si="66"/>
        <v>16</v>
      </c>
    </row>
    <row r="1997" spans="1:12" x14ac:dyDescent="0.25">
      <c r="A1997">
        <v>271</v>
      </c>
      <c r="B1997" t="str">
        <f t="shared" si="67"/>
        <v>Colorado,Saguache County</v>
      </c>
      <c r="C1997" s="16" t="s">
        <v>18</v>
      </c>
      <c r="D1997" s="12" t="s">
        <v>375</v>
      </c>
      <c r="E1997" s="17" t="s">
        <v>4654</v>
      </c>
      <c r="F1997" s="43">
        <v>3</v>
      </c>
      <c r="G1997" s="17">
        <v>1</v>
      </c>
      <c r="H1997" s="17">
        <v>1</v>
      </c>
      <c r="I1997" s="17">
        <v>1</v>
      </c>
      <c r="J1997" s="57">
        <v>5</v>
      </c>
      <c r="K1997" s="49">
        <v>4</v>
      </c>
      <c r="L1997" s="16">
        <f t="shared" si="66"/>
        <v>15</v>
      </c>
    </row>
    <row r="1998" spans="1:12" x14ac:dyDescent="0.25">
      <c r="A1998">
        <v>272</v>
      </c>
      <c r="B1998" t="str">
        <f t="shared" si="67"/>
        <v>Colorado,San Juan County</v>
      </c>
      <c r="C1998" s="16" t="s">
        <v>18</v>
      </c>
      <c r="D1998" s="12" t="s">
        <v>376</v>
      </c>
      <c r="E1998" s="17" t="s">
        <v>5005</v>
      </c>
      <c r="F1998" s="17">
        <v>1</v>
      </c>
      <c r="G1998" s="17">
        <v>1</v>
      </c>
      <c r="H1998" s="17">
        <v>1</v>
      </c>
      <c r="I1998" s="17">
        <v>1</v>
      </c>
      <c r="J1998" s="30">
        <v>2</v>
      </c>
      <c r="K1998" s="49">
        <v>4</v>
      </c>
      <c r="L1998" s="16">
        <f t="shared" si="66"/>
        <v>10</v>
      </c>
    </row>
    <row r="1999" spans="1:12" x14ac:dyDescent="0.25">
      <c r="A1999">
        <v>273</v>
      </c>
      <c r="B1999" t="str">
        <f t="shared" si="67"/>
        <v>Colorado,San Miguel County</v>
      </c>
      <c r="C1999" s="16" t="s">
        <v>18</v>
      </c>
      <c r="D1999" s="12" t="s">
        <v>377</v>
      </c>
      <c r="E1999" s="17" t="s">
        <v>4829</v>
      </c>
      <c r="F1999" s="43">
        <v>3</v>
      </c>
      <c r="G1999" s="17">
        <v>1</v>
      </c>
      <c r="H1999" s="17">
        <v>1</v>
      </c>
      <c r="I1999" s="17">
        <v>1</v>
      </c>
      <c r="J1999" s="55">
        <v>4</v>
      </c>
      <c r="K1999" s="49">
        <v>4</v>
      </c>
      <c r="L1999" s="16">
        <f t="shared" si="66"/>
        <v>14</v>
      </c>
    </row>
    <row r="2000" spans="1:12" x14ac:dyDescent="0.25">
      <c r="A2000">
        <v>274</v>
      </c>
      <c r="B2000" t="str">
        <f t="shared" si="67"/>
        <v>Colorado,Sedgwick County</v>
      </c>
      <c r="C2000" s="16" t="s">
        <v>18</v>
      </c>
      <c r="D2000" s="12" t="s">
        <v>378</v>
      </c>
      <c r="E2000" s="17" t="s">
        <v>4283</v>
      </c>
      <c r="F2000" s="22">
        <v>6</v>
      </c>
      <c r="G2000" s="17">
        <v>1</v>
      </c>
      <c r="H2000" s="36">
        <v>4</v>
      </c>
      <c r="I2000" s="17">
        <v>1</v>
      </c>
      <c r="J2000" s="17">
        <v>1</v>
      </c>
      <c r="K2000" s="49">
        <v>4</v>
      </c>
      <c r="L2000" s="16">
        <f t="shared" si="66"/>
        <v>17</v>
      </c>
    </row>
    <row r="2001" spans="1:12" x14ac:dyDescent="0.25">
      <c r="A2001">
        <v>276</v>
      </c>
      <c r="B2001" t="str">
        <f t="shared" si="67"/>
        <v>Colorado,Teller County</v>
      </c>
      <c r="C2001" s="16" t="s">
        <v>18</v>
      </c>
      <c r="D2001" s="12" t="s">
        <v>380</v>
      </c>
      <c r="E2001" s="17" t="s">
        <v>4931</v>
      </c>
      <c r="F2001" s="43">
        <v>3</v>
      </c>
      <c r="G2001" s="17">
        <v>1</v>
      </c>
      <c r="H2001" s="17">
        <v>1</v>
      </c>
      <c r="I2001" s="17">
        <v>1</v>
      </c>
      <c r="J2001" s="50">
        <v>3</v>
      </c>
      <c r="K2001" s="49">
        <v>4</v>
      </c>
      <c r="L2001" s="16">
        <f t="shared" si="66"/>
        <v>13</v>
      </c>
    </row>
    <row r="2002" spans="1:12" x14ac:dyDescent="0.25">
      <c r="A2002">
        <v>277</v>
      </c>
      <c r="B2002" t="str">
        <f t="shared" si="67"/>
        <v>Colorado,Washington County</v>
      </c>
      <c r="C2002" s="16" t="s">
        <v>18</v>
      </c>
      <c r="D2002" s="12" t="s">
        <v>169</v>
      </c>
      <c r="E2002" s="17" t="s">
        <v>4284</v>
      </c>
      <c r="F2002" s="22">
        <v>6</v>
      </c>
      <c r="G2002" s="17">
        <v>1</v>
      </c>
      <c r="H2002" s="36">
        <v>4</v>
      </c>
      <c r="I2002" s="17">
        <v>1</v>
      </c>
      <c r="J2002" s="17">
        <v>1</v>
      </c>
      <c r="K2002" s="49">
        <v>4</v>
      </c>
      <c r="L2002" s="16">
        <f t="shared" si="66"/>
        <v>17</v>
      </c>
    </row>
    <row r="2003" spans="1:12" x14ac:dyDescent="0.25">
      <c r="A2003">
        <v>278</v>
      </c>
      <c r="B2003" t="str">
        <f t="shared" si="67"/>
        <v>Colorado,Weld County</v>
      </c>
      <c r="C2003" s="16" t="s">
        <v>18</v>
      </c>
      <c r="D2003" s="12" t="s">
        <v>381</v>
      </c>
      <c r="E2003" s="17" t="s">
        <v>4285</v>
      </c>
      <c r="F2003" s="34">
        <v>4</v>
      </c>
      <c r="G2003" s="17">
        <v>1</v>
      </c>
      <c r="H2003" s="53">
        <v>3</v>
      </c>
      <c r="I2003" s="17">
        <v>1</v>
      </c>
      <c r="J2003" s="50">
        <v>3</v>
      </c>
      <c r="K2003" s="49">
        <v>4</v>
      </c>
      <c r="L2003" s="16">
        <f t="shared" si="66"/>
        <v>16</v>
      </c>
    </row>
    <row r="2004" spans="1:12" x14ac:dyDescent="0.25">
      <c r="A2004">
        <v>279</v>
      </c>
      <c r="B2004" t="str">
        <f t="shared" si="67"/>
        <v>Colorado,Yuma County</v>
      </c>
      <c r="C2004" s="16" t="s">
        <v>18</v>
      </c>
      <c r="D2004" s="12" t="s">
        <v>213</v>
      </c>
      <c r="E2004" s="17" t="s">
        <v>4286</v>
      </c>
      <c r="F2004" s="22">
        <v>6</v>
      </c>
      <c r="G2004" s="17">
        <v>1</v>
      </c>
      <c r="H2004" s="36">
        <v>4</v>
      </c>
      <c r="I2004" s="17">
        <v>1</v>
      </c>
      <c r="J2004" s="17">
        <v>1</v>
      </c>
      <c r="K2004" s="49">
        <v>4</v>
      </c>
      <c r="L2004" s="16">
        <f t="shared" si="66"/>
        <v>17</v>
      </c>
    </row>
    <row r="2005" spans="1:12" x14ac:dyDescent="0.25">
      <c r="A2005">
        <v>281</v>
      </c>
      <c r="B2005" t="str">
        <f t="shared" si="67"/>
        <v>Connecticut,Hartford County</v>
      </c>
      <c r="C2005" s="16" t="s">
        <v>19</v>
      </c>
      <c r="D2005" s="12" t="s">
        <v>383</v>
      </c>
      <c r="E2005" s="17" t="s">
        <v>4655</v>
      </c>
      <c r="F2005" s="34">
        <v>4</v>
      </c>
      <c r="G2005" s="37">
        <v>5</v>
      </c>
      <c r="H2005" s="17">
        <v>1</v>
      </c>
      <c r="I2005" s="17">
        <v>1</v>
      </c>
      <c r="J2005" s="17">
        <v>1</v>
      </c>
      <c r="K2005" s="49">
        <v>4</v>
      </c>
      <c r="L2005" s="16">
        <f t="shared" si="66"/>
        <v>16</v>
      </c>
    </row>
    <row r="2006" spans="1:12" x14ac:dyDescent="0.25">
      <c r="A2006">
        <v>282</v>
      </c>
      <c r="B2006" t="str">
        <f t="shared" si="67"/>
        <v>Connecticut,Litchfield County</v>
      </c>
      <c r="C2006" s="16" t="s">
        <v>19</v>
      </c>
      <c r="D2006" s="12" t="s">
        <v>384</v>
      </c>
      <c r="E2006" s="17" t="s">
        <v>4982</v>
      </c>
      <c r="F2006" s="43">
        <v>3</v>
      </c>
      <c r="G2006" s="27">
        <v>2</v>
      </c>
      <c r="H2006" s="17">
        <v>1</v>
      </c>
      <c r="I2006" s="17">
        <v>1</v>
      </c>
      <c r="J2006" s="17">
        <v>1</v>
      </c>
      <c r="K2006" s="49">
        <v>4</v>
      </c>
      <c r="L2006" s="16">
        <f t="shared" si="66"/>
        <v>12</v>
      </c>
    </row>
    <row r="2007" spans="1:12" x14ac:dyDescent="0.25">
      <c r="A2007">
        <v>283</v>
      </c>
      <c r="B2007" t="str">
        <f t="shared" si="67"/>
        <v>Connecticut,Middlesex County</v>
      </c>
      <c r="C2007" s="16" t="s">
        <v>19</v>
      </c>
      <c r="D2007" s="12" t="s">
        <v>385</v>
      </c>
      <c r="E2007" s="17" t="s">
        <v>4431</v>
      </c>
      <c r="F2007" s="43">
        <v>3</v>
      </c>
      <c r="G2007" s="37">
        <v>5</v>
      </c>
      <c r="H2007" s="17">
        <v>1</v>
      </c>
      <c r="I2007" s="25">
        <v>4</v>
      </c>
      <c r="J2007" s="17">
        <v>1</v>
      </c>
      <c r="K2007" s="49">
        <v>4</v>
      </c>
      <c r="L2007" s="16">
        <f t="shared" si="66"/>
        <v>18</v>
      </c>
    </row>
    <row r="2008" spans="1:12" x14ac:dyDescent="0.25">
      <c r="A2008">
        <v>284</v>
      </c>
      <c r="B2008" t="str">
        <f t="shared" si="67"/>
        <v>Connecticut,New Haven County</v>
      </c>
      <c r="C2008" s="16" t="s">
        <v>19</v>
      </c>
      <c r="D2008" s="12" t="s">
        <v>386</v>
      </c>
      <c r="E2008" s="17" t="s">
        <v>4432</v>
      </c>
      <c r="F2008" s="43">
        <v>3</v>
      </c>
      <c r="G2008" s="37">
        <v>5</v>
      </c>
      <c r="H2008" s="17">
        <v>1</v>
      </c>
      <c r="I2008" s="25">
        <v>4</v>
      </c>
      <c r="J2008" s="17">
        <v>1</v>
      </c>
      <c r="K2008" s="49">
        <v>4</v>
      </c>
      <c r="L2008" s="16">
        <f t="shared" si="66"/>
        <v>18</v>
      </c>
    </row>
    <row r="2009" spans="1:12" x14ac:dyDescent="0.25">
      <c r="A2009">
        <v>285</v>
      </c>
      <c r="B2009" t="str">
        <f t="shared" si="67"/>
        <v>Connecticut,New London County</v>
      </c>
      <c r="C2009" s="16" t="s">
        <v>19</v>
      </c>
      <c r="D2009" s="12" t="s">
        <v>387</v>
      </c>
      <c r="E2009" s="17" t="s">
        <v>4830</v>
      </c>
      <c r="F2009" s="43">
        <v>3</v>
      </c>
      <c r="G2009" s="27">
        <v>2</v>
      </c>
      <c r="H2009" s="17">
        <v>1</v>
      </c>
      <c r="I2009" s="25">
        <v>4</v>
      </c>
      <c r="J2009" s="17">
        <v>1</v>
      </c>
      <c r="K2009" s="49">
        <v>4</v>
      </c>
      <c r="L2009" s="16">
        <f t="shared" si="66"/>
        <v>15</v>
      </c>
    </row>
    <row r="2010" spans="1:12" x14ac:dyDescent="0.25">
      <c r="A2010">
        <v>286</v>
      </c>
      <c r="B2010" t="str">
        <f t="shared" si="67"/>
        <v>Connecticut,Tolland County</v>
      </c>
      <c r="C2010" s="16" t="s">
        <v>19</v>
      </c>
      <c r="D2010" s="12" t="s">
        <v>388</v>
      </c>
      <c r="E2010" s="17" t="s">
        <v>4932</v>
      </c>
      <c r="F2010" s="43">
        <v>3</v>
      </c>
      <c r="G2010" s="19">
        <v>4</v>
      </c>
      <c r="H2010" s="17">
        <v>1</v>
      </c>
      <c r="I2010" s="17">
        <v>1</v>
      </c>
      <c r="J2010" s="17">
        <v>1</v>
      </c>
      <c r="K2010" s="49">
        <v>4</v>
      </c>
      <c r="L2010" s="16">
        <f t="shared" si="66"/>
        <v>14</v>
      </c>
    </row>
    <row r="2011" spans="1:12" x14ac:dyDescent="0.25">
      <c r="A2011">
        <v>287</v>
      </c>
      <c r="B2011" t="str">
        <f t="shared" si="67"/>
        <v>Connecticut,Windham County</v>
      </c>
      <c r="C2011" s="16" t="s">
        <v>19</v>
      </c>
      <c r="D2011" s="12" t="s">
        <v>389</v>
      </c>
      <c r="E2011" s="17" t="s">
        <v>4933</v>
      </c>
      <c r="F2011" s="43">
        <v>3</v>
      </c>
      <c r="G2011" s="19">
        <v>4</v>
      </c>
      <c r="H2011" s="17">
        <v>1</v>
      </c>
      <c r="I2011" s="17">
        <v>1</v>
      </c>
      <c r="J2011" s="17">
        <v>1</v>
      </c>
      <c r="K2011" s="49">
        <v>4</v>
      </c>
      <c r="L2011" s="16">
        <f t="shared" si="66"/>
        <v>14</v>
      </c>
    </row>
    <row r="2012" spans="1:12" x14ac:dyDescent="0.25">
      <c r="A2012">
        <v>288</v>
      </c>
      <c r="B2012" t="str">
        <f t="shared" si="67"/>
        <v>Deleware,Kent County</v>
      </c>
      <c r="C2012" s="16" t="s">
        <v>5065</v>
      </c>
      <c r="D2012" s="12" t="s">
        <v>390</v>
      </c>
      <c r="E2012" s="17" t="s">
        <v>3974</v>
      </c>
      <c r="F2012" s="34">
        <v>4</v>
      </c>
      <c r="G2012" s="19">
        <v>4</v>
      </c>
      <c r="H2012" s="24">
        <v>5</v>
      </c>
      <c r="I2012" s="25">
        <v>4</v>
      </c>
      <c r="J2012" s="50">
        <v>3</v>
      </c>
      <c r="K2012" s="49">
        <v>4</v>
      </c>
      <c r="L2012" s="16">
        <f t="shared" si="66"/>
        <v>24</v>
      </c>
    </row>
    <row r="2013" spans="1:12" x14ac:dyDescent="0.25">
      <c r="A2013">
        <v>289</v>
      </c>
      <c r="B2013" t="str">
        <f t="shared" si="67"/>
        <v>Deleware,New Castle County</v>
      </c>
      <c r="C2013" s="16" t="s">
        <v>5065</v>
      </c>
      <c r="D2013" s="12" t="s">
        <v>391</v>
      </c>
      <c r="E2013" s="17" t="s">
        <v>4177</v>
      </c>
      <c r="F2013" s="34">
        <v>4</v>
      </c>
      <c r="G2013" s="27">
        <v>2</v>
      </c>
      <c r="H2013" s="36">
        <v>4</v>
      </c>
      <c r="I2013" s="40">
        <v>3</v>
      </c>
      <c r="J2013" s="17">
        <v>1</v>
      </c>
      <c r="K2013" s="49">
        <v>4</v>
      </c>
      <c r="L2013" s="16">
        <f t="shared" si="66"/>
        <v>18</v>
      </c>
    </row>
    <row r="2014" spans="1:12" x14ac:dyDescent="0.25">
      <c r="A2014">
        <v>291</v>
      </c>
      <c r="B2014" t="str">
        <f t="shared" si="67"/>
        <v>Washington DC,District of Columbia</v>
      </c>
      <c r="C2014" s="16" t="s">
        <v>5066</v>
      </c>
      <c r="D2014" s="12" t="s">
        <v>21</v>
      </c>
      <c r="E2014" s="17" t="s">
        <v>4656</v>
      </c>
      <c r="F2014" s="22">
        <v>6</v>
      </c>
      <c r="G2014" s="27">
        <v>2</v>
      </c>
      <c r="H2014" s="17">
        <v>1</v>
      </c>
      <c r="I2014" s="40">
        <v>3</v>
      </c>
      <c r="J2014" s="17">
        <v>1</v>
      </c>
      <c r="K2014" s="49">
        <v>4</v>
      </c>
      <c r="L2014" s="16">
        <f t="shared" si="66"/>
        <v>17</v>
      </c>
    </row>
    <row r="2015" spans="1:12" x14ac:dyDescent="0.25">
      <c r="A2015">
        <v>331</v>
      </c>
      <c r="B2015" t="str">
        <f t="shared" si="67"/>
        <v>Florida,Manatee County</v>
      </c>
      <c r="C2015" s="16" t="s">
        <v>22</v>
      </c>
      <c r="D2015" s="12" t="s">
        <v>421</v>
      </c>
      <c r="E2015" s="17" t="s">
        <v>4178</v>
      </c>
      <c r="F2015" s="18">
        <v>7</v>
      </c>
      <c r="G2015" s="19">
        <v>4</v>
      </c>
      <c r="H2015" s="17">
        <v>1</v>
      </c>
      <c r="I2015" s="25">
        <v>4</v>
      </c>
      <c r="J2015" s="17">
        <v>1</v>
      </c>
      <c r="K2015" s="49">
        <v>4</v>
      </c>
      <c r="L2015" s="16">
        <f t="shared" si="66"/>
        <v>21</v>
      </c>
    </row>
    <row r="2016" spans="1:12" x14ac:dyDescent="0.25">
      <c r="A2016">
        <v>413</v>
      </c>
      <c r="B2016" t="str">
        <f t="shared" si="67"/>
        <v>Georgia,Fannin County</v>
      </c>
      <c r="C2016" s="16" t="s">
        <v>23</v>
      </c>
      <c r="D2016" s="12" t="s">
        <v>482</v>
      </c>
      <c r="E2016" s="17" t="s">
        <v>4657</v>
      </c>
      <c r="F2016" s="43">
        <v>3</v>
      </c>
      <c r="G2016" s="17">
        <v>1</v>
      </c>
      <c r="H2016" s="53">
        <v>3</v>
      </c>
      <c r="I2016" s="17">
        <v>1</v>
      </c>
      <c r="J2016" s="30">
        <v>2</v>
      </c>
      <c r="K2016" s="49">
        <v>4</v>
      </c>
      <c r="L2016" s="16">
        <f t="shared" si="66"/>
        <v>14</v>
      </c>
    </row>
    <row r="2017" spans="1:12" x14ac:dyDescent="0.25">
      <c r="A2017">
        <v>419</v>
      </c>
      <c r="B2017" t="str">
        <f t="shared" si="67"/>
        <v>Georgia,Gilmer County</v>
      </c>
      <c r="C2017" s="16" t="s">
        <v>23</v>
      </c>
      <c r="D2017" s="12" t="s">
        <v>485</v>
      </c>
      <c r="E2017" s="17" t="s">
        <v>4831</v>
      </c>
      <c r="F2017" s="43">
        <v>3</v>
      </c>
      <c r="G2017" s="17">
        <v>1</v>
      </c>
      <c r="H2017" s="53">
        <v>3</v>
      </c>
      <c r="I2017" s="17">
        <v>1</v>
      </c>
      <c r="J2017" s="17">
        <v>1</v>
      </c>
      <c r="K2017" s="49">
        <v>4</v>
      </c>
      <c r="L2017" s="16">
        <f t="shared" si="66"/>
        <v>13</v>
      </c>
    </row>
    <row r="2018" spans="1:12" x14ac:dyDescent="0.25">
      <c r="A2018">
        <v>426</v>
      </c>
      <c r="B2018" t="str">
        <f t="shared" si="67"/>
        <v>Georgia,Habersham County</v>
      </c>
      <c r="C2018" s="16" t="s">
        <v>23</v>
      </c>
      <c r="D2018" s="12" t="s">
        <v>491</v>
      </c>
      <c r="E2018" s="17" t="s">
        <v>4832</v>
      </c>
      <c r="F2018" s="43">
        <v>3</v>
      </c>
      <c r="G2018" s="17">
        <v>1</v>
      </c>
      <c r="H2018" s="53">
        <v>3</v>
      </c>
      <c r="I2018" s="17">
        <v>1</v>
      </c>
      <c r="J2018" s="17">
        <v>1</v>
      </c>
      <c r="K2018" s="49">
        <v>4</v>
      </c>
      <c r="L2018" s="16">
        <f t="shared" si="66"/>
        <v>13</v>
      </c>
    </row>
    <row r="2019" spans="1:12" x14ac:dyDescent="0.25">
      <c r="A2019">
        <v>451</v>
      </c>
      <c r="B2019" t="str">
        <f t="shared" si="67"/>
        <v>Georgia,Lumpkin County</v>
      </c>
      <c r="C2019" s="16" t="s">
        <v>23</v>
      </c>
      <c r="D2019" s="12" t="s">
        <v>506</v>
      </c>
      <c r="E2019" s="17" t="s">
        <v>4658</v>
      </c>
      <c r="F2019" s="34">
        <v>4</v>
      </c>
      <c r="G2019" s="17">
        <v>1</v>
      </c>
      <c r="H2019" s="53">
        <v>3</v>
      </c>
      <c r="I2019" s="17">
        <v>1</v>
      </c>
      <c r="J2019" s="17">
        <v>1</v>
      </c>
      <c r="K2019" s="49">
        <v>4</v>
      </c>
      <c r="L2019" s="16">
        <f t="shared" si="66"/>
        <v>14</v>
      </c>
    </row>
    <row r="2020" spans="1:12" x14ac:dyDescent="0.25">
      <c r="A2020">
        <v>470</v>
      </c>
      <c r="B2020" t="str">
        <f t="shared" si="67"/>
        <v>Georgia,Pickens County</v>
      </c>
      <c r="C2020" s="16" t="s">
        <v>23</v>
      </c>
      <c r="D2020" s="12" t="s">
        <v>158</v>
      </c>
      <c r="E2020" s="17" t="s">
        <v>4433</v>
      </c>
      <c r="F2020" s="43">
        <v>3</v>
      </c>
      <c r="G2020" s="17">
        <v>1</v>
      </c>
      <c r="H2020" s="24">
        <v>5</v>
      </c>
      <c r="I2020" s="17">
        <v>1</v>
      </c>
      <c r="J2020" s="17">
        <v>1</v>
      </c>
      <c r="K2020" s="49">
        <v>4</v>
      </c>
      <c r="L2020" s="16">
        <f t="shared" si="66"/>
        <v>15</v>
      </c>
    </row>
    <row r="2021" spans="1:12" x14ac:dyDescent="0.25">
      <c r="A2021">
        <v>477</v>
      </c>
      <c r="B2021" t="str">
        <f t="shared" si="67"/>
        <v>Georgia,Rabun County</v>
      </c>
      <c r="C2021" s="16" t="s">
        <v>23</v>
      </c>
      <c r="D2021" s="12" t="s">
        <v>519</v>
      </c>
      <c r="E2021" s="17" t="s">
        <v>4659</v>
      </c>
      <c r="F2021" s="43">
        <v>3</v>
      </c>
      <c r="G2021" s="17">
        <v>1</v>
      </c>
      <c r="H2021" s="53">
        <v>3</v>
      </c>
      <c r="I2021" s="17">
        <v>1</v>
      </c>
      <c r="J2021" s="30">
        <v>2</v>
      </c>
      <c r="K2021" s="49">
        <v>4</v>
      </c>
      <c r="L2021" s="16">
        <f t="shared" si="66"/>
        <v>14</v>
      </c>
    </row>
    <row r="2022" spans="1:12" x14ac:dyDescent="0.25">
      <c r="A2022">
        <v>497</v>
      </c>
      <c r="B2022" t="str">
        <f t="shared" si="67"/>
        <v>Georgia,Towns County</v>
      </c>
      <c r="C2022" s="16" t="s">
        <v>23</v>
      </c>
      <c r="D2022" s="12" t="s">
        <v>535</v>
      </c>
      <c r="E2022" s="17" t="s">
        <v>4660</v>
      </c>
      <c r="F2022" s="43">
        <v>3</v>
      </c>
      <c r="G2022" s="17">
        <v>1</v>
      </c>
      <c r="H2022" s="53">
        <v>3</v>
      </c>
      <c r="I2022" s="17">
        <v>1</v>
      </c>
      <c r="J2022" s="30">
        <v>2</v>
      </c>
      <c r="K2022" s="49">
        <v>4</v>
      </c>
      <c r="L2022" s="16">
        <f t="shared" si="66"/>
        <v>14</v>
      </c>
    </row>
    <row r="2023" spans="1:12" x14ac:dyDescent="0.25">
      <c r="A2023">
        <v>502</v>
      </c>
      <c r="B2023" t="str">
        <f t="shared" si="67"/>
        <v>Georgia,Union County</v>
      </c>
      <c r="C2023" s="16" t="s">
        <v>23</v>
      </c>
      <c r="D2023" s="12" t="s">
        <v>266</v>
      </c>
      <c r="E2023" s="17" t="s">
        <v>4434</v>
      </c>
      <c r="F2023" s="34">
        <v>4</v>
      </c>
      <c r="G2023" s="17">
        <v>1</v>
      </c>
      <c r="H2023" s="53">
        <v>3</v>
      </c>
      <c r="I2023" s="17">
        <v>1</v>
      </c>
      <c r="J2023" s="30">
        <v>2</v>
      </c>
      <c r="K2023" s="49">
        <v>4</v>
      </c>
      <c r="L2023" s="16">
        <f t="shared" si="66"/>
        <v>15</v>
      </c>
    </row>
    <row r="2024" spans="1:12" x14ac:dyDescent="0.25">
      <c r="A2024">
        <v>512</v>
      </c>
      <c r="B2024" t="str">
        <f t="shared" si="67"/>
        <v>Georgia,White County</v>
      </c>
      <c r="C2024" s="16" t="s">
        <v>23</v>
      </c>
      <c r="D2024" s="12" t="s">
        <v>268</v>
      </c>
      <c r="E2024" s="17" t="s">
        <v>4833</v>
      </c>
      <c r="F2024" s="43">
        <v>3</v>
      </c>
      <c r="G2024" s="17">
        <v>1</v>
      </c>
      <c r="H2024" s="53">
        <v>3</v>
      </c>
      <c r="I2024" s="17">
        <v>1</v>
      </c>
      <c r="J2024" s="17">
        <v>1</v>
      </c>
      <c r="K2024" s="49">
        <v>4</v>
      </c>
      <c r="L2024" s="16">
        <f t="shared" si="66"/>
        <v>13</v>
      </c>
    </row>
    <row r="2025" spans="1:12" x14ac:dyDescent="0.25">
      <c r="A2025">
        <v>519</v>
      </c>
      <c r="B2025" t="str">
        <f t="shared" si="67"/>
        <v>Idaho,Adams County</v>
      </c>
      <c r="C2025" s="16" t="s">
        <v>25</v>
      </c>
      <c r="D2025" s="12" t="s">
        <v>327</v>
      </c>
      <c r="E2025" s="17" t="s">
        <v>4061</v>
      </c>
      <c r="F2025" s="43">
        <v>3</v>
      </c>
      <c r="G2025" s="17">
        <v>1</v>
      </c>
      <c r="H2025" s="53">
        <v>3</v>
      </c>
      <c r="I2025" s="17">
        <v>1</v>
      </c>
      <c r="J2025" s="41">
        <v>6</v>
      </c>
      <c r="K2025" s="49">
        <v>4</v>
      </c>
      <c r="L2025" s="16">
        <f t="shared" si="66"/>
        <v>18</v>
      </c>
    </row>
    <row r="2026" spans="1:12" x14ac:dyDescent="0.25">
      <c r="A2026">
        <v>520</v>
      </c>
      <c r="B2026" t="str">
        <f t="shared" si="67"/>
        <v>Idaho,Bannock County</v>
      </c>
      <c r="C2026" s="16" t="s">
        <v>25</v>
      </c>
      <c r="D2026" s="12" t="s">
        <v>556</v>
      </c>
      <c r="E2026" s="17" t="s">
        <v>4983</v>
      </c>
      <c r="F2026" s="34">
        <v>4</v>
      </c>
      <c r="G2026" s="17">
        <v>1</v>
      </c>
      <c r="H2026" s="17">
        <v>1</v>
      </c>
      <c r="I2026" s="17">
        <v>1</v>
      </c>
      <c r="J2026" s="17">
        <v>1</v>
      </c>
      <c r="K2026" s="49">
        <v>4</v>
      </c>
      <c r="L2026" s="16">
        <f t="shared" si="66"/>
        <v>12</v>
      </c>
    </row>
    <row r="2027" spans="1:12" x14ac:dyDescent="0.25">
      <c r="A2027">
        <v>521</v>
      </c>
      <c r="B2027" t="str">
        <f t="shared" si="67"/>
        <v>Idaho,Bear Lake County</v>
      </c>
      <c r="C2027" s="16" t="s">
        <v>25</v>
      </c>
      <c r="D2027" s="12" t="s">
        <v>557</v>
      </c>
      <c r="E2027" s="17" t="s">
        <v>4435</v>
      </c>
      <c r="F2027" s="43">
        <v>3</v>
      </c>
      <c r="G2027" s="17">
        <v>1</v>
      </c>
      <c r="H2027" s="17">
        <v>1</v>
      </c>
      <c r="I2027" s="17">
        <v>1</v>
      </c>
      <c r="J2027" s="47">
        <v>6</v>
      </c>
      <c r="K2027" s="49">
        <v>4</v>
      </c>
      <c r="L2027" s="16">
        <f t="shared" si="66"/>
        <v>16</v>
      </c>
    </row>
    <row r="2028" spans="1:12" x14ac:dyDescent="0.25">
      <c r="A2028">
        <v>522</v>
      </c>
      <c r="B2028" t="str">
        <f t="shared" si="67"/>
        <v>Idaho,Benewah County</v>
      </c>
      <c r="C2028" s="16" t="s">
        <v>25</v>
      </c>
      <c r="D2028" s="12" t="s">
        <v>558</v>
      </c>
      <c r="E2028" s="17" t="s">
        <v>4984</v>
      </c>
      <c r="F2028" s="34">
        <v>4</v>
      </c>
      <c r="G2028" s="17">
        <v>1</v>
      </c>
      <c r="H2028" s="17">
        <v>1</v>
      </c>
      <c r="I2028" s="17">
        <v>1</v>
      </c>
      <c r="J2028" s="17">
        <v>1</v>
      </c>
      <c r="K2028" s="49">
        <v>4</v>
      </c>
      <c r="L2028" s="16">
        <f t="shared" si="66"/>
        <v>12</v>
      </c>
    </row>
    <row r="2029" spans="1:12" x14ac:dyDescent="0.25">
      <c r="A2029">
        <v>523</v>
      </c>
      <c r="B2029" t="str">
        <f t="shared" si="67"/>
        <v>Idaho,Bingham County</v>
      </c>
      <c r="C2029" s="16" t="s">
        <v>25</v>
      </c>
      <c r="D2029" s="12" t="s">
        <v>559</v>
      </c>
      <c r="E2029" s="17" t="s">
        <v>4062</v>
      </c>
      <c r="F2029" s="34">
        <v>4</v>
      </c>
      <c r="G2029" s="17">
        <v>1</v>
      </c>
      <c r="H2029" s="53">
        <v>3</v>
      </c>
      <c r="I2029" s="17">
        <v>1</v>
      </c>
      <c r="J2029" s="47">
        <v>6</v>
      </c>
      <c r="K2029" s="49">
        <v>4</v>
      </c>
      <c r="L2029" s="16">
        <f t="shared" si="66"/>
        <v>19</v>
      </c>
    </row>
    <row r="2030" spans="1:12" x14ac:dyDescent="0.25">
      <c r="A2030">
        <v>524</v>
      </c>
      <c r="B2030" t="str">
        <f t="shared" si="67"/>
        <v>Idaho,Blaine County</v>
      </c>
      <c r="C2030" s="16" t="s">
        <v>25</v>
      </c>
      <c r="D2030" s="12" t="s">
        <v>560</v>
      </c>
      <c r="E2030" s="17" t="s">
        <v>4117</v>
      </c>
      <c r="F2030" s="34">
        <v>4</v>
      </c>
      <c r="G2030" s="17">
        <v>1</v>
      </c>
      <c r="H2030" s="17">
        <v>1</v>
      </c>
      <c r="I2030" s="17">
        <v>1</v>
      </c>
      <c r="J2030" s="45">
        <v>7</v>
      </c>
      <c r="K2030" s="49">
        <v>4</v>
      </c>
      <c r="L2030" s="16">
        <f t="shared" si="66"/>
        <v>18</v>
      </c>
    </row>
    <row r="2031" spans="1:12" x14ac:dyDescent="0.25">
      <c r="A2031">
        <v>525</v>
      </c>
      <c r="B2031" t="str">
        <f t="shared" si="67"/>
        <v>Idaho,Boise County</v>
      </c>
      <c r="C2031" s="16" t="s">
        <v>25</v>
      </c>
      <c r="D2031" s="12" t="s">
        <v>561</v>
      </c>
      <c r="E2031" s="17" t="s">
        <v>4118</v>
      </c>
      <c r="F2031" s="34">
        <v>4</v>
      </c>
      <c r="G2031" s="17">
        <v>1</v>
      </c>
      <c r="H2031" s="17">
        <v>1</v>
      </c>
      <c r="I2031" s="17">
        <v>1</v>
      </c>
      <c r="J2031" s="45">
        <v>7</v>
      </c>
      <c r="K2031" s="49">
        <v>4</v>
      </c>
      <c r="L2031" s="16">
        <f t="shared" si="66"/>
        <v>18</v>
      </c>
    </row>
    <row r="2032" spans="1:12" x14ac:dyDescent="0.25">
      <c r="A2032">
        <v>526</v>
      </c>
      <c r="B2032" t="str">
        <f t="shared" si="67"/>
        <v>Idaho,Bonner County</v>
      </c>
      <c r="C2032" s="16" t="s">
        <v>25</v>
      </c>
      <c r="D2032" s="12" t="s">
        <v>562</v>
      </c>
      <c r="E2032" s="17" t="s">
        <v>4287</v>
      </c>
      <c r="F2032" s="34">
        <v>4</v>
      </c>
      <c r="G2032" s="17">
        <v>1</v>
      </c>
      <c r="H2032" s="17">
        <v>1</v>
      </c>
      <c r="I2032" s="17">
        <v>1</v>
      </c>
      <c r="J2032" s="47">
        <v>6</v>
      </c>
      <c r="K2032" s="49">
        <v>4</v>
      </c>
      <c r="L2032" s="16">
        <f t="shared" si="66"/>
        <v>17</v>
      </c>
    </row>
    <row r="2033" spans="1:12" x14ac:dyDescent="0.25">
      <c r="A2033">
        <v>527</v>
      </c>
      <c r="B2033" t="str">
        <f t="shared" si="67"/>
        <v>Idaho,Bonneville County</v>
      </c>
      <c r="C2033" s="16" t="s">
        <v>25</v>
      </c>
      <c r="D2033" s="12" t="s">
        <v>563</v>
      </c>
      <c r="E2033" s="17" t="s">
        <v>4119</v>
      </c>
      <c r="F2033" s="43">
        <v>3</v>
      </c>
      <c r="G2033" s="17">
        <v>1</v>
      </c>
      <c r="H2033" s="53">
        <v>3</v>
      </c>
      <c r="I2033" s="17">
        <v>1</v>
      </c>
      <c r="J2033" s="47">
        <v>6</v>
      </c>
      <c r="K2033" s="49">
        <v>4</v>
      </c>
      <c r="L2033" s="16">
        <f t="shared" si="66"/>
        <v>18</v>
      </c>
    </row>
    <row r="2034" spans="1:12" x14ac:dyDescent="0.25">
      <c r="A2034">
        <v>528</v>
      </c>
      <c r="B2034" t="str">
        <f t="shared" si="67"/>
        <v>Idaho,Boundary County</v>
      </c>
      <c r="C2034" s="16" t="s">
        <v>25</v>
      </c>
      <c r="D2034" s="12" t="s">
        <v>564</v>
      </c>
      <c r="E2034" s="17" t="s">
        <v>4661</v>
      </c>
      <c r="F2034" s="34">
        <v>4</v>
      </c>
      <c r="G2034" s="17">
        <v>1</v>
      </c>
      <c r="H2034" s="17">
        <v>1</v>
      </c>
      <c r="I2034" s="17">
        <v>1</v>
      </c>
      <c r="J2034" s="55">
        <v>4</v>
      </c>
      <c r="K2034" s="49">
        <v>4</v>
      </c>
      <c r="L2034" s="16">
        <f t="shared" si="66"/>
        <v>15</v>
      </c>
    </row>
    <row r="2035" spans="1:12" x14ac:dyDescent="0.25">
      <c r="A2035">
        <v>529</v>
      </c>
      <c r="B2035" t="str">
        <f t="shared" si="67"/>
        <v>Idaho,Butte County</v>
      </c>
      <c r="C2035" s="16" t="s">
        <v>25</v>
      </c>
      <c r="D2035" s="12" t="s">
        <v>274</v>
      </c>
      <c r="E2035" s="17" t="s">
        <v>4120</v>
      </c>
      <c r="F2035" s="34">
        <v>4</v>
      </c>
      <c r="G2035" s="17">
        <v>1</v>
      </c>
      <c r="H2035" s="17">
        <v>1</v>
      </c>
      <c r="I2035" s="17">
        <v>1</v>
      </c>
      <c r="J2035" s="45">
        <v>7</v>
      </c>
      <c r="K2035" s="49">
        <v>4</v>
      </c>
      <c r="L2035" s="16">
        <f t="shared" si="66"/>
        <v>18</v>
      </c>
    </row>
    <row r="2036" spans="1:12" x14ac:dyDescent="0.25">
      <c r="A2036">
        <v>530</v>
      </c>
      <c r="B2036" t="str">
        <f t="shared" si="67"/>
        <v>Idaho,Camas County</v>
      </c>
      <c r="C2036" s="16" t="s">
        <v>25</v>
      </c>
      <c r="D2036" s="12" t="s">
        <v>565</v>
      </c>
      <c r="E2036" s="17" t="s">
        <v>4023</v>
      </c>
      <c r="F2036" s="34">
        <v>4</v>
      </c>
      <c r="G2036" s="17">
        <v>1</v>
      </c>
      <c r="H2036" s="53">
        <v>3</v>
      </c>
      <c r="I2036" s="17">
        <v>1</v>
      </c>
      <c r="J2036" s="41">
        <v>6</v>
      </c>
      <c r="K2036" s="49">
        <v>4</v>
      </c>
      <c r="L2036" s="16">
        <f t="shared" si="66"/>
        <v>19</v>
      </c>
    </row>
    <row r="2037" spans="1:12" x14ac:dyDescent="0.25">
      <c r="A2037">
        <v>532</v>
      </c>
      <c r="B2037" t="str">
        <f t="shared" si="67"/>
        <v>Idaho,Caribou County</v>
      </c>
      <c r="C2037" s="16" t="s">
        <v>25</v>
      </c>
      <c r="D2037" s="12" t="s">
        <v>567</v>
      </c>
      <c r="E2037" s="17" t="s">
        <v>4985</v>
      </c>
      <c r="F2037" s="34">
        <v>4</v>
      </c>
      <c r="G2037" s="17">
        <v>1</v>
      </c>
      <c r="H2037" s="17">
        <v>1</v>
      </c>
      <c r="I2037" s="17">
        <v>1</v>
      </c>
      <c r="J2037" s="17">
        <v>1</v>
      </c>
      <c r="K2037" s="49">
        <v>4</v>
      </c>
      <c r="L2037" s="16">
        <f t="shared" si="66"/>
        <v>12</v>
      </c>
    </row>
    <row r="2038" spans="1:12" x14ac:dyDescent="0.25">
      <c r="A2038">
        <v>533</v>
      </c>
      <c r="B2038" t="str">
        <f t="shared" si="67"/>
        <v>Idaho,Cassia County</v>
      </c>
      <c r="C2038" s="16" t="s">
        <v>25</v>
      </c>
      <c r="D2038" s="12" t="s">
        <v>568</v>
      </c>
      <c r="E2038" s="17" t="s">
        <v>3975</v>
      </c>
      <c r="F2038" s="34">
        <v>4</v>
      </c>
      <c r="G2038" s="17">
        <v>1</v>
      </c>
      <c r="H2038" s="36">
        <v>4</v>
      </c>
      <c r="I2038" s="17">
        <v>1</v>
      </c>
      <c r="J2038" s="45">
        <v>7</v>
      </c>
      <c r="K2038" s="49">
        <v>4</v>
      </c>
      <c r="L2038" s="16">
        <f t="shared" si="66"/>
        <v>21</v>
      </c>
    </row>
    <row r="2039" spans="1:12" x14ac:dyDescent="0.25">
      <c r="A2039">
        <v>534</v>
      </c>
      <c r="B2039" t="str">
        <f t="shared" si="67"/>
        <v>Idaho,Clark County</v>
      </c>
      <c r="C2039" s="16" t="s">
        <v>25</v>
      </c>
      <c r="D2039" s="12" t="s">
        <v>222</v>
      </c>
      <c r="E2039" s="17" t="s">
        <v>4288</v>
      </c>
      <c r="F2039" s="43">
        <v>3</v>
      </c>
      <c r="G2039" s="17">
        <v>1</v>
      </c>
      <c r="H2039" s="17">
        <v>1</v>
      </c>
      <c r="I2039" s="17">
        <v>1</v>
      </c>
      <c r="J2039" s="41">
        <v>6</v>
      </c>
      <c r="K2039" s="49">
        <v>4</v>
      </c>
      <c r="L2039" s="16">
        <f t="shared" si="66"/>
        <v>16</v>
      </c>
    </row>
    <row r="2040" spans="1:12" x14ac:dyDescent="0.25">
      <c r="A2040">
        <v>535</v>
      </c>
      <c r="B2040" t="str">
        <f t="shared" si="67"/>
        <v>Idaho,Clearwater County</v>
      </c>
      <c r="C2040" s="16" t="s">
        <v>25</v>
      </c>
      <c r="D2040" s="12" t="s">
        <v>569</v>
      </c>
      <c r="E2040" s="17" t="s">
        <v>4121</v>
      </c>
      <c r="F2040" s="22">
        <v>6</v>
      </c>
      <c r="G2040" s="17">
        <v>1</v>
      </c>
      <c r="H2040" s="17">
        <v>1</v>
      </c>
      <c r="I2040" s="17">
        <v>1</v>
      </c>
      <c r="J2040" s="41">
        <v>6</v>
      </c>
      <c r="K2040" s="49">
        <v>4</v>
      </c>
      <c r="L2040" s="16">
        <f t="shared" si="66"/>
        <v>19</v>
      </c>
    </row>
    <row r="2041" spans="1:12" x14ac:dyDescent="0.25">
      <c r="A2041">
        <v>536</v>
      </c>
      <c r="B2041" t="str">
        <f t="shared" si="67"/>
        <v>Idaho,Custer County</v>
      </c>
      <c r="C2041" s="16" t="s">
        <v>25</v>
      </c>
      <c r="D2041" s="12" t="s">
        <v>341</v>
      </c>
      <c r="E2041" s="17" t="s">
        <v>3998</v>
      </c>
      <c r="F2041" s="43">
        <v>3</v>
      </c>
      <c r="G2041" s="17">
        <v>1</v>
      </c>
      <c r="H2041" s="36">
        <v>4</v>
      </c>
      <c r="I2041" s="17">
        <v>1</v>
      </c>
      <c r="J2041" s="45">
        <v>7</v>
      </c>
      <c r="K2041" s="49">
        <v>4</v>
      </c>
      <c r="L2041" s="16">
        <f t="shared" si="66"/>
        <v>20</v>
      </c>
    </row>
    <row r="2042" spans="1:12" x14ac:dyDescent="0.25">
      <c r="A2042">
        <v>538</v>
      </c>
      <c r="B2042" t="str">
        <f t="shared" si="67"/>
        <v>Idaho,Franklin County</v>
      </c>
      <c r="C2042" s="16" t="s">
        <v>25</v>
      </c>
      <c r="D2042" s="12" t="s">
        <v>134</v>
      </c>
      <c r="E2042" s="17" t="s">
        <v>4024</v>
      </c>
      <c r="F2042" s="22">
        <v>6</v>
      </c>
      <c r="G2042" s="17">
        <v>1</v>
      </c>
      <c r="H2042" s="53">
        <v>3</v>
      </c>
      <c r="I2042" s="17">
        <v>1</v>
      </c>
      <c r="J2042" s="47">
        <v>6</v>
      </c>
      <c r="K2042" s="49">
        <v>4</v>
      </c>
      <c r="L2042" s="16">
        <f t="shared" si="66"/>
        <v>21</v>
      </c>
    </row>
    <row r="2043" spans="1:12" x14ac:dyDescent="0.25">
      <c r="A2043">
        <v>539</v>
      </c>
      <c r="B2043" t="str">
        <f t="shared" si="67"/>
        <v>Idaho,Fremont County</v>
      </c>
      <c r="C2043" s="16" t="s">
        <v>25</v>
      </c>
      <c r="D2043" s="12" t="s">
        <v>349</v>
      </c>
      <c r="E2043" s="17" t="s">
        <v>4934</v>
      </c>
      <c r="F2043" s="43">
        <v>3</v>
      </c>
      <c r="G2043" s="17">
        <v>1</v>
      </c>
      <c r="H2043" s="17">
        <v>1</v>
      </c>
      <c r="I2043" s="17">
        <v>1</v>
      </c>
      <c r="J2043" s="50">
        <v>3</v>
      </c>
      <c r="K2043" s="49">
        <v>4</v>
      </c>
      <c r="L2043" s="16">
        <f t="shared" si="66"/>
        <v>13</v>
      </c>
    </row>
    <row r="2044" spans="1:12" x14ac:dyDescent="0.25">
      <c r="A2044">
        <v>542</v>
      </c>
      <c r="B2044" t="str">
        <f t="shared" si="67"/>
        <v>Idaho,Idaho County</v>
      </c>
      <c r="C2044" s="16" t="s">
        <v>25</v>
      </c>
      <c r="D2044" s="12" t="s">
        <v>572</v>
      </c>
      <c r="E2044" s="17" t="s">
        <v>4025</v>
      </c>
      <c r="F2044" s="34">
        <v>4</v>
      </c>
      <c r="G2044" s="17">
        <v>1</v>
      </c>
      <c r="H2044" s="17">
        <v>1</v>
      </c>
      <c r="I2044" s="17">
        <v>1</v>
      </c>
      <c r="J2044" s="42">
        <v>9</v>
      </c>
      <c r="K2044" s="49">
        <v>4</v>
      </c>
      <c r="L2044" s="16">
        <f t="shared" si="66"/>
        <v>20</v>
      </c>
    </row>
    <row r="2045" spans="1:12" x14ac:dyDescent="0.25">
      <c r="A2045">
        <v>543</v>
      </c>
      <c r="B2045" t="str">
        <f t="shared" si="67"/>
        <v>Idaho,Jefferson County</v>
      </c>
      <c r="C2045" s="16" t="s">
        <v>25</v>
      </c>
      <c r="D2045" s="12" t="s">
        <v>141</v>
      </c>
      <c r="E2045" s="17" t="s">
        <v>4662</v>
      </c>
      <c r="F2045" s="34">
        <v>4</v>
      </c>
      <c r="G2045" s="17">
        <v>1</v>
      </c>
      <c r="H2045" s="53">
        <v>3</v>
      </c>
      <c r="I2045" s="17">
        <v>1</v>
      </c>
      <c r="J2045" s="17">
        <v>1</v>
      </c>
      <c r="K2045" s="49">
        <v>4</v>
      </c>
      <c r="L2045" s="16">
        <f t="shared" si="66"/>
        <v>14</v>
      </c>
    </row>
    <row r="2046" spans="1:12" x14ac:dyDescent="0.25">
      <c r="A2046">
        <v>545</v>
      </c>
      <c r="B2046" t="str">
        <f t="shared" si="67"/>
        <v>Idaho,Kootenai County</v>
      </c>
      <c r="C2046" s="16" t="s">
        <v>25</v>
      </c>
      <c r="D2046" s="12" t="s">
        <v>574</v>
      </c>
      <c r="E2046" s="17" t="s">
        <v>4289</v>
      </c>
      <c r="F2046" s="34">
        <v>4</v>
      </c>
      <c r="G2046" s="17">
        <v>1</v>
      </c>
      <c r="H2046" s="17">
        <v>1</v>
      </c>
      <c r="I2046" s="17">
        <v>1</v>
      </c>
      <c r="J2046" s="47">
        <v>6</v>
      </c>
      <c r="K2046" s="49">
        <v>4</v>
      </c>
      <c r="L2046" s="16">
        <f t="shared" si="66"/>
        <v>17</v>
      </c>
    </row>
    <row r="2047" spans="1:12" x14ac:dyDescent="0.25">
      <c r="A2047">
        <v>546</v>
      </c>
      <c r="B2047" t="str">
        <f t="shared" si="67"/>
        <v>Idaho,Latah County</v>
      </c>
      <c r="C2047" s="16" t="s">
        <v>25</v>
      </c>
      <c r="D2047" s="12" t="s">
        <v>575</v>
      </c>
      <c r="E2047" s="17" t="s">
        <v>4986</v>
      </c>
      <c r="F2047" s="34">
        <v>4</v>
      </c>
      <c r="G2047" s="17">
        <v>1</v>
      </c>
      <c r="H2047" s="17">
        <v>1</v>
      </c>
      <c r="I2047" s="17">
        <v>1</v>
      </c>
      <c r="J2047" s="17">
        <v>1</v>
      </c>
      <c r="K2047" s="49">
        <v>4</v>
      </c>
      <c r="L2047" s="16">
        <f t="shared" si="66"/>
        <v>12</v>
      </c>
    </row>
    <row r="2048" spans="1:12" x14ac:dyDescent="0.25">
      <c r="A2048">
        <v>547</v>
      </c>
      <c r="B2048" t="str">
        <f t="shared" si="67"/>
        <v>Idaho,Lemhi County</v>
      </c>
      <c r="C2048" s="16" t="s">
        <v>25</v>
      </c>
      <c r="D2048" s="12" t="s">
        <v>576</v>
      </c>
      <c r="E2048" s="17" t="s">
        <v>4122</v>
      </c>
      <c r="F2048" s="34">
        <v>4</v>
      </c>
      <c r="G2048" s="17">
        <v>1</v>
      </c>
      <c r="H2048" s="17">
        <v>1</v>
      </c>
      <c r="I2048" s="17">
        <v>1</v>
      </c>
      <c r="J2048" s="45">
        <v>7</v>
      </c>
      <c r="K2048" s="49">
        <v>4</v>
      </c>
      <c r="L2048" s="16">
        <f t="shared" si="66"/>
        <v>18</v>
      </c>
    </row>
    <row r="2049" spans="1:12" x14ac:dyDescent="0.25">
      <c r="A2049">
        <v>548</v>
      </c>
      <c r="B2049" t="str">
        <f t="shared" si="67"/>
        <v>Idaho,Lewis County</v>
      </c>
      <c r="C2049" s="16" t="s">
        <v>25</v>
      </c>
      <c r="D2049" s="12" t="s">
        <v>577</v>
      </c>
      <c r="E2049" s="17" t="s">
        <v>5006</v>
      </c>
      <c r="F2049" s="43">
        <v>3</v>
      </c>
      <c r="G2049" s="17">
        <v>1</v>
      </c>
      <c r="H2049" s="17">
        <v>1</v>
      </c>
      <c r="I2049" s="17">
        <v>1</v>
      </c>
      <c r="J2049" s="17">
        <v>1</v>
      </c>
      <c r="K2049" s="49">
        <v>4</v>
      </c>
      <c r="L2049" s="16">
        <f t="shared" si="66"/>
        <v>11</v>
      </c>
    </row>
    <row r="2050" spans="1:12" x14ac:dyDescent="0.25">
      <c r="A2050">
        <v>550</v>
      </c>
      <c r="B2050" t="str">
        <f t="shared" si="67"/>
        <v>Idaho,Madison County</v>
      </c>
      <c r="C2050" s="16" t="s">
        <v>25</v>
      </c>
      <c r="D2050" s="12" t="s">
        <v>149</v>
      </c>
      <c r="E2050" s="17" t="s">
        <v>5007</v>
      </c>
      <c r="F2050" s="43">
        <v>3</v>
      </c>
      <c r="G2050" s="17">
        <v>1</v>
      </c>
      <c r="H2050" s="17">
        <v>1</v>
      </c>
      <c r="I2050" s="17">
        <v>1</v>
      </c>
      <c r="J2050" s="17">
        <v>1</v>
      </c>
      <c r="K2050" s="49">
        <v>4</v>
      </c>
      <c r="L2050" s="16">
        <f t="shared" ref="L2050:L2113" si="68">SUM(F2050:K2050)</f>
        <v>11</v>
      </c>
    </row>
    <row r="2051" spans="1:12" x14ac:dyDescent="0.25">
      <c r="A2051">
        <v>551</v>
      </c>
      <c r="B2051" t="str">
        <f t="shared" ref="B2051:B2114" si="69">C2051&amp;","&amp;D2051</f>
        <v>Idaho,Minidoka County</v>
      </c>
      <c r="C2051" s="16" t="s">
        <v>25</v>
      </c>
      <c r="D2051" s="12" t="s">
        <v>578</v>
      </c>
      <c r="E2051" s="17" t="s">
        <v>4026</v>
      </c>
      <c r="F2051" s="34">
        <v>4</v>
      </c>
      <c r="G2051" s="17">
        <v>1</v>
      </c>
      <c r="H2051" s="36">
        <v>4</v>
      </c>
      <c r="I2051" s="17">
        <v>1</v>
      </c>
      <c r="J2051" s="47">
        <v>6</v>
      </c>
      <c r="K2051" s="49">
        <v>4</v>
      </c>
      <c r="L2051" s="16">
        <f t="shared" si="68"/>
        <v>20</v>
      </c>
    </row>
    <row r="2052" spans="1:12" x14ac:dyDescent="0.25">
      <c r="A2052">
        <v>553</v>
      </c>
      <c r="B2052" t="str">
        <f t="shared" si="69"/>
        <v>Idaho,Oneida County</v>
      </c>
      <c r="C2052" s="16" t="s">
        <v>25</v>
      </c>
      <c r="D2052" s="12" t="s">
        <v>580</v>
      </c>
      <c r="E2052" s="17" t="s">
        <v>4663</v>
      </c>
      <c r="F2052" s="34">
        <v>4</v>
      </c>
      <c r="G2052" s="17">
        <v>1</v>
      </c>
      <c r="H2052" s="53">
        <v>3</v>
      </c>
      <c r="I2052" s="17">
        <v>1</v>
      </c>
      <c r="J2052" s="17">
        <v>1</v>
      </c>
      <c r="K2052" s="49">
        <v>4</v>
      </c>
      <c r="L2052" s="16">
        <f t="shared" si="68"/>
        <v>14</v>
      </c>
    </row>
    <row r="2053" spans="1:12" x14ac:dyDescent="0.25">
      <c r="A2053">
        <v>556</v>
      </c>
      <c r="B2053" t="str">
        <f t="shared" si="69"/>
        <v>Idaho,Power County</v>
      </c>
      <c r="C2053" s="16" t="s">
        <v>25</v>
      </c>
      <c r="D2053" s="12" t="s">
        <v>583</v>
      </c>
      <c r="E2053" s="17" t="s">
        <v>4664</v>
      </c>
      <c r="F2053" s="34">
        <v>4</v>
      </c>
      <c r="G2053" s="17">
        <v>1</v>
      </c>
      <c r="H2053" s="53">
        <v>3</v>
      </c>
      <c r="I2053" s="17">
        <v>1</v>
      </c>
      <c r="J2053" s="17">
        <v>1</v>
      </c>
      <c r="K2053" s="49">
        <v>4</v>
      </c>
      <c r="L2053" s="16">
        <f t="shared" si="68"/>
        <v>14</v>
      </c>
    </row>
    <row r="2054" spans="1:12" x14ac:dyDescent="0.25">
      <c r="A2054">
        <v>557</v>
      </c>
      <c r="B2054" t="str">
        <f t="shared" si="69"/>
        <v>Idaho,Shoshone County</v>
      </c>
      <c r="C2054" s="16" t="s">
        <v>25</v>
      </c>
      <c r="D2054" s="12" t="s">
        <v>584</v>
      </c>
      <c r="E2054" s="17" t="s">
        <v>4179</v>
      </c>
      <c r="F2054" s="34">
        <v>4</v>
      </c>
      <c r="G2054" s="17">
        <v>1</v>
      </c>
      <c r="H2054" s="17">
        <v>1</v>
      </c>
      <c r="I2054" s="17">
        <v>1</v>
      </c>
      <c r="J2054" s="41">
        <v>6</v>
      </c>
      <c r="K2054" s="49">
        <v>4</v>
      </c>
      <c r="L2054" s="16">
        <f t="shared" si="68"/>
        <v>17</v>
      </c>
    </row>
    <row r="2055" spans="1:12" x14ac:dyDescent="0.25">
      <c r="A2055">
        <v>558</v>
      </c>
      <c r="B2055" t="str">
        <f t="shared" si="69"/>
        <v>Idaho,Teton County</v>
      </c>
      <c r="C2055" s="16" t="s">
        <v>25</v>
      </c>
      <c r="D2055" s="12" t="s">
        <v>585</v>
      </c>
      <c r="E2055" s="17" t="s">
        <v>4935</v>
      </c>
      <c r="F2055" s="43">
        <v>3</v>
      </c>
      <c r="G2055" s="17">
        <v>1</v>
      </c>
      <c r="H2055" s="17">
        <v>1</v>
      </c>
      <c r="I2055" s="17">
        <v>1</v>
      </c>
      <c r="J2055" s="50">
        <v>3</v>
      </c>
      <c r="K2055" s="49">
        <v>4</v>
      </c>
      <c r="L2055" s="16">
        <f t="shared" si="68"/>
        <v>13</v>
      </c>
    </row>
    <row r="2056" spans="1:12" x14ac:dyDescent="0.25">
      <c r="A2056">
        <v>559</v>
      </c>
      <c r="B2056" t="str">
        <f t="shared" si="69"/>
        <v>Idaho,Twin Falls County</v>
      </c>
      <c r="C2056" s="16" t="s">
        <v>25</v>
      </c>
      <c r="D2056" s="12" t="s">
        <v>586</v>
      </c>
      <c r="E2056" s="17" t="s">
        <v>3952</v>
      </c>
      <c r="F2056" s="34">
        <v>4</v>
      </c>
      <c r="G2056" s="17">
        <v>1</v>
      </c>
      <c r="H2056" s="24">
        <v>5</v>
      </c>
      <c r="I2056" s="17">
        <v>1</v>
      </c>
      <c r="J2056" s="45">
        <v>7</v>
      </c>
      <c r="K2056" s="49">
        <v>4</v>
      </c>
      <c r="L2056" s="16">
        <f t="shared" si="68"/>
        <v>22</v>
      </c>
    </row>
    <row r="2057" spans="1:12" x14ac:dyDescent="0.25">
      <c r="A2057">
        <v>560</v>
      </c>
      <c r="B2057" t="str">
        <f t="shared" si="69"/>
        <v>Idaho,Valley County</v>
      </c>
      <c r="C2057" s="16" t="s">
        <v>25</v>
      </c>
      <c r="D2057" s="12" t="s">
        <v>587</v>
      </c>
      <c r="E2057" s="17" t="s">
        <v>4180</v>
      </c>
      <c r="F2057" s="43">
        <v>3</v>
      </c>
      <c r="G2057" s="17">
        <v>1</v>
      </c>
      <c r="H2057" s="17">
        <v>1</v>
      </c>
      <c r="I2057" s="17">
        <v>1</v>
      </c>
      <c r="J2057" s="45">
        <v>7</v>
      </c>
      <c r="K2057" s="49">
        <v>4</v>
      </c>
      <c r="L2057" s="16">
        <f t="shared" si="68"/>
        <v>17</v>
      </c>
    </row>
    <row r="2058" spans="1:12" x14ac:dyDescent="0.25">
      <c r="A2058">
        <v>565</v>
      </c>
      <c r="B2058" t="str">
        <f t="shared" si="69"/>
        <v>Illinois,Boone County</v>
      </c>
      <c r="C2058" s="16" t="s">
        <v>26</v>
      </c>
      <c r="D2058" s="12" t="s">
        <v>218</v>
      </c>
      <c r="E2058" s="17" t="s">
        <v>4123</v>
      </c>
      <c r="F2058" s="34">
        <v>4</v>
      </c>
      <c r="G2058" s="37">
        <v>5</v>
      </c>
      <c r="H2058" s="36">
        <v>4</v>
      </c>
      <c r="I2058" s="17">
        <v>1</v>
      </c>
      <c r="J2058" s="17">
        <v>1</v>
      </c>
      <c r="K2058" s="49">
        <v>4</v>
      </c>
      <c r="L2058" s="16">
        <f t="shared" si="68"/>
        <v>19</v>
      </c>
    </row>
    <row r="2059" spans="1:12" x14ac:dyDescent="0.25">
      <c r="A2059">
        <v>567</v>
      </c>
      <c r="B2059" t="str">
        <f t="shared" si="69"/>
        <v>Illinois,Bureau County</v>
      </c>
      <c r="C2059" s="16" t="s">
        <v>26</v>
      </c>
      <c r="D2059" s="12" t="s">
        <v>591</v>
      </c>
      <c r="E2059" s="17" t="s">
        <v>4124</v>
      </c>
      <c r="F2059" s="34">
        <v>4</v>
      </c>
      <c r="G2059" s="37">
        <v>5</v>
      </c>
      <c r="H2059" s="36">
        <v>4</v>
      </c>
      <c r="I2059" s="17">
        <v>1</v>
      </c>
      <c r="J2059" s="17">
        <v>1</v>
      </c>
      <c r="K2059" s="49">
        <v>4</v>
      </c>
      <c r="L2059" s="16">
        <f t="shared" si="68"/>
        <v>19</v>
      </c>
    </row>
    <row r="2060" spans="1:12" x14ac:dyDescent="0.25">
      <c r="A2060">
        <v>569</v>
      </c>
      <c r="B2060" t="str">
        <f t="shared" si="69"/>
        <v>Illinois,Carroll County</v>
      </c>
      <c r="C2060" s="16" t="s">
        <v>26</v>
      </c>
      <c r="D2060" s="12" t="s">
        <v>220</v>
      </c>
      <c r="E2060" s="17" t="s">
        <v>4063</v>
      </c>
      <c r="F2060" s="34">
        <v>4</v>
      </c>
      <c r="G2060" s="23">
        <v>6</v>
      </c>
      <c r="H2060" s="36">
        <v>4</v>
      </c>
      <c r="I2060" s="17">
        <v>1</v>
      </c>
      <c r="J2060" s="17">
        <v>1</v>
      </c>
      <c r="K2060" s="49">
        <v>4</v>
      </c>
      <c r="L2060" s="16">
        <f t="shared" si="68"/>
        <v>20</v>
      </c>
    </row>
    <row r="2061" spans="1:12" x14ac:dyDescent="0.25">
      <c r="A2061">
        <v>577</v>
      </c>
      <c r="B2061" t="str">
        <f t="shared" si="69"/>
        <v>Illinois,Cook County</v>
      </c>
      <c r="C2061" s="16" t="s">
        <v>26</v>
      </c>
      <c r="D2061" s="12" t="s">
        <v>468</v>
      </c>
      <c r="E2061" s="17" t="s">
        <v>4064</v>
      </c>
      <c r="F2061" s="34">
        <v>4</v>
      </c>
      <c r="G2061" s="39">
        <v>7</v>
      </c>
      <c r="H2061" s="53">
        <v>3</v>
      </c>
      <c r="I2061" s="17">
        <v>1</v>
      </c>
      <c r="J2061" s="17">
        <v>1</v>
      </c>
      <c r="K2061" s="49">
        <v>4</v>
      </c>
      <c r="L2061" s="16">
        <f t="shared" si="68"/>
        <v>20</v>
      </c>
    </row>
    <row r="2062" spans="1:12" x14ac:dyDescent="0.25">
      <c r="A2062">
        <v>580</v>
      </c>
      <c r="B2062" t="str">
        <f t="shared" si="69"/>
        <v>Illinois,DeKalb County</v>
      </c>
      <c r="C2062" s="16" t="s">
        <v>26</v>
      </c>
      <c r="D2062" s="12" t="s">
        <v>129</v>
      </c>
      <c r="E2062" s="17" t="s">
        <v>4125</v>
      </c>
      <c r="F2062" s="34">
        <v>4</v>
      </c>
      <c r="G2062" s="37">
        <v>5</v>
      </c>
      <c r="H2062" s="36">
        <v>4</v>
      </c>
      <c r="I2062" s="17">
        <v>1</v>
      </c>
      <c r="J2062" s="17">
        <v>1</v>
      </c>
      <c r="K2062" s="49">
        <v>4</v>
      </c>
      <c r="L2062" s="16">
        <f t="shared" si="68"/>
        <v>19</v>
      </c>
    </row>
    <row r="2063" spans="1:12" x14ac:dyDescent="0.25">
      <c r="A2063">
        <v>583</v>
      </c>
      <c r="B2063" t="str">
        <f t="shared" si="69"/>
        <v>Illinois,DuPage County</v>
      </c>
      <c r="C2063" s="16" t="s">
        <v>26</v>
      </c>
      <c r="D2063" s="12" t="s">
        <v>599</v>
      </c>
      <c r="E2063" s="17" t="s">
        <v>4290</v>
      </c>
      <c r="F2063" s="43">
        <v>3</v>
      </c>
      <c r="G2063" s="37">
        <v>5</v>
      </c>
      <c r="H2063" s="53">
        <v>3</v>
      </c>
      <c r="I2063" s="17">
        <v>1</v>
      </c>
      <c r="J2063" s="17">
        <v>1</v>
      </c>
      <c r="K2063" s="49">
        <v>4</v>
      </c>
      <c r="L2063" s="16">
        <f t="shared" si="68"/>
        <v>17</v>
      </c>
    </row>
    <row r="2064" spans="1:12" x14ac:dyDescent="0.25">
      <c r="A2064">
        <v>593</v>
      </c>
      <c r="B2064" t="str">
        <f t="shared" si="69"/>
        <v>Illinois,Grundy County</v>
      </c>
      <c r="C2064" s="16" t="s">
        <v>26</v>
      </c>
      <c r="D2064" s="12" t="s">
        <v>604</v>
      </c>
      <c r="E2064" s="17" t="s">
        <v>4065</v>
      </c>
      <c r="F2064" s="34">
        <v>4</v>
      </c>
      <c r="G2064" s="23">
        <v>6</v>
      </c>
      <c r="H2064" s="36">
        <v>4</v>
      </c>
      <c r="I2064" s="17">
        <v>1</v>
      </c>
      <c r="J2064" s="17">
        <v>1</v>
      </c>
      <c r="K2064" s="49">
        <v>4</v>
      </c>
      <c r="L2064" s="16">
        <f t="shared" si="68"/>
        <v>20</v>
      </c>
    </row>
    <row r="2065" spans="1:12" x14ac:dyDescent="0.25">
      <c r="A2065">
        <v>596</v>
      </c>
      <c r="B2065" t="str">
        <f t="shared" si="69"/>
        <v>Illinois,Hardin County</v>
      </c>
      <c r="C2065" s="16" t="s">
        <v>26</v>
      </c>
      <c r="D2065" s="12" t="s">
        <v>605</v>
      </c>
      <c r="E2065" s="17" t="s">
        <v>3849</v>
      </c>
      <c r="F2065" s="22">
        <v>6</v>
      </c>
      <c r="G2065" s="39">
        <v>7</v>
      </c>
      <c r="H2065" s="20">
        <v>8</v>
      </c>
      <c r="I2065" s="17">
        <v>1</v>
      </c>
      <c r="J2065" s="17">
        <v>1</v>
      </c>
      <c r="K2065" s="49">
        <v>4</v>
      </c>
      <c r="L2065" s="16">
        <f t="shared" si="68"/>
        <v>27</v>
      </c>
    </row>
    <row r="2066" spans="1:12" x14ac:dyDescent="0.25">
      <c r="A2066">
        <v>598</v>
      </c>
      <c r="B2066" t="str">
        <f t="shared" si="69"/>
        <v>Illinois,Henry County</v>
      </c>
      <c r="C2066" s="16" t="s">
        <v>26</v>
      </c>
      <c r="D2066" s="12" t="s">
        <v>138</v>
      </c>
      <c r="E2066" s="17" t="s">
        <v>4126</v>
      </c>
      <c r="F2066" s="34">
        <v>4</v>
      </c>
      <c r="G2066" s="37">
        <v>5</v>
      </c>
      <c r="H2066" s="36">
        <v>4</v>
      </c>
      <c r="I2066" s="17">
        <v>1</v>
      </c>
      <c r="J2066" s="17">
        <v>1</v>
      </c>
      <c r="K2066" s="49">
        <v>4</v>
      </c>
      <c r="L2066" s="16">
        <f t="shared" si="68"/>
        <v>19</v>
      </c>
    </row>
    <row r="2067" spans="1:12" x14ac:dyDescent="0.25">
      <c r="A2067">
        <v>599</v>
      </c>
      <c r="B2067" t="str">
        <f t="shared" si="69"/>
        <v>Illinois,Iroquois County</v>
      </c>
      <c r="C2067" s="16" t="s">
        <v>26</v>
      </c>
      <c r="D2067" s="12" t="s">
        <v>607</v>
      </c>
      <c r="E2067" s="17" t="s">
        <v>4066</v>
      </c>
      <c r="F2067" s="34">
        <v>4</v>
      </c>
      <c r="G2067" s="23">
        <v>6</v>
      </c>
      <c r="H2067" s="36">
        <v>4</v>
      </c>
      <c r="I2067" s="17">
        <v>1</v>
      </c>
      <c r="J2067" s="17">
        <v>1</v>
      </c>
      <c r="K2067" s="49">
        <v>4</v>
      </c>
      <c r="L2067" s="16">
        <f t="shared" si="68"/>
        <v>20</v>
      </c>
    </row>
    <row r="2068" spans="1:12" x14ac:dyDescent="0.25">
      <c r="A2068">
        <v>604</v>
      </c>
      <c r="B2068" t="str">
        <f t="shared" si="69"/>
        <v>Illinois,Jo Daviess County</v>
      </c>
      <c r="C2068" s="16" t="s">
        <v>26</v>
      </c>
      <c r="D2068" s="12" t="s">
        <v>609</v>
      </c>
      <c r="E2068" s="17" t="s">
        <v>4436</v>
      </c>
      <c r="F2068" s="43">
        <v>3</v>
      </c>
      <c r="G2068" s="19">
        <v>4</v>
      </c>
      <c r="H2068" s="53">
        <v>3</v>
      </c>
      <c r="I2068" s="17">
        <v>1</v>
      </c>
      <c r="J2068" s="17">
        <v>1</v>
      </c>
      <c r="K2068" s="49">
        <v>4</v>
      </c>
      <c r="L2068" s="16">
        <f t="shared" si="68"/>
        <v>16</v>
      </c>
    </row>
    <row r="2069" spans="1:12" x14ac:dyDescent="0.25">
      <c r="A2069">
        <v>606</v>
      </c>
      <c r="B2069" t="str">
        <f t="shared" si="69"/>
        <v>Illinois,Kane County</v>
      </c>
      <c r="C2069" s="16" t="s">
        <v>26</v>
      </c>
      <c r="D2069" s="12" t="s">
        <v>610</v>
      </c>
      <c r="E2069" s="17" t="s">
        <v>4181</v>
      </c>
      <c r="F2069" s="34">
        <v>4</v>
      </c>
      <c r="G2069" s="37">
        <v>5</v>
      </c>
      <c r="H2069" s="53">
        <v>3</v>
      </c>
      <c r="I2069" s="17">
        <v>1</v>
      </c>
      <c r="J2069" s="17">
        <v>1</v>
      </c>
      <c r="K2069" s="49">
        <v>4</v>
      </c>
      <c r="L2069" s="16">
        <f t="shared" si="68"/>
        <v>18</v>
      </c>
    </row>
    <row r="2070" spans="1:12" x14ac:dyDescent="0.25">
      <c r="A2070">
        <v>607</v>
      </c>
      <c r="B2070" t="str">
        <f t="shared" si="69"/>
        <v>Illinois,Kankakee County</v>
      </c>
      <c r="C2070" s="16" t="s">
        <v>26</v>
      </c>
      <c r="D2070" s="12" t="s">
        <v>611</v>
      </c>
      <c r="E2070" s="17" t="s">
        <v>4027</v>
      </c>
      <c r="F2070" s="34">
        <v>4</v>
      </c>
      <c r="G2070" s="39">
        <v>7</v>
      </c>
      <c r="H2070" s="36">
        <v>4</v>
      </c>
      <c r="I2070" s="17">
        <v>1</v>
      </c>
      <c r="J2070" s="17">
        <v>1</v>
      </c>
      <c r="K2070" s="49">
        <v>4</v>
      </c>
      <c r="L2070" s="16">
        <f t="shared" si="68"/>
        <v>21</v>
      </c>
    </row>
    <row r="2071" spans="1:12" x14ac:dyDescent="0.25">
      <c r="A2071">
        <v>608</v>
      </c>
      <c r="B2071" t="str">
        <f t="shared" si="69"/>
        <v>Illinois,Kendall County</v>
      </c>
      <c r="C2071" s="16" t="s">
        <v>26</v>
      </c>
      <c r="D2071" s="12" t="s">
        <v>612</v>
      </c>
      <c r="E2071" s="17" t="s">
        <v>4028</v>
      </c>
      <c r="F2071" s="34">
        <v>4</v>
      </c>
      <c r="G2071" s="39">
        <v>7</v>
      </c>
      <c r="H2071" s="36">
        <v>4</v>
      </c>
      <c r="I2071" s="17">
        <v>1</v>
      </c>
      <c r="J2071" s="17">
        <v>1</v>
      </c>
      <c r="K2071" s="49">
        <v>4</v>
      </c>
      <c r="L2071" s="16">
        <f t="shared" si="68"/>
        <v>21</v>
      </c>
    </row>
    <row r="2072" spans="1:12" x14ac:dyDescent="0.25">
      <c r="A2072">
        <v>609</v>
      </c>
      <c r="B2072" t="str">
        <f t="shared" si="69"/>
        <v>Illinois,Knox County</v>
      </c>
      <c r="C2072" s="16" t="s">
        <v>26</v>
      </c>
      <c r="D2072" s="12" t="s">
        <v>613</v>
      </c>
      <c r="E2072" s="17" t="s">
        <v>4127</v>
      </c>
      <c r="F2072" s="34">
        <v>4</v>
      </c>
      <c r="G2072" s="37">
        <v>5</v>
      </c>
      <c r="H2072" s="36">
        <v>4</v>
      </c>
      <c r="I2072" s="17">
        <v>1</v>
      </c>
      <c r="J2072" s="17">
        <v>1</v>
      </c>
      <c r="K2072" s="49">
        <v>4</v>
      </c>
      <c r="L2072" s="16">
        <f t="shared" si="68"/>
        <v>19</v>
      </c>
    </row>
    <row r="2073" spans="1:12" x14ac:dyDescent="0.25">
      <c r="A2073">
        <v>610</v>
      </c>
      <c r="B2073" t="str">
        <f t="shared" si="69"/>
        <v>Illinois,Lake County</v>
      </c>
      <c r="C2073" s="16" t="s">
        <v>26</v>
      </c>
      <c r="D2073" s="12" t="s">
        <v>287</v>
      </c>
      <c r="E2073" s="17" t="s">
        <v>4182</v>
      </c>
      <c r="F2073" s="34">
        <v>4</v>
      </c>
      <c r="G2073" s="37">
        <v>5</v>
      </c>
      <c r="H2073" s="53">
        <v>3</v>
      </c>
      <c r="I2073" s="17">
        <v>1</v>
      </c>
      <c r="J2073" s="17">
        <v>1</v>
      </c>
      <c r="K2073" s="49">
        <v>4</v>
      </c>
      <c r="L2073" s="16">
        <f t="shared" si="68"/>
        <v>18</v>
      </c>
    </row>
    <row r="2074" spans="1:12" x14ac:dyDescent="0.25">
      <c r="A2074">
        <v>611</v>
      </c>
      <c r="B2074" t="str">
        <f t="shared" si="69"/>
        <v>Illinois,LaSalle County</v>
      </c>
      <c r="C2074" s="16" t="s">
        <v>26</v>
      </c>
      <c r="D2074" s="12" t="s">
        <v>614</v>
      </c>
      <c r="E2074" s="17" t="s">
        <v>4067</v>
      </c>
      <c r="F2074" s="34">
        <v>4</v>
      </c>
      <c r="G2074" s="23">
        <v>6</v>
      </c>
      <c r="H2074" s="36">
        <v>4</v>
      </c>
      <c r="I2074" s="17">
        <v>1</v>
      </c>
      <c r="J2074" s="17">
        <v>1</v>
      </c>
      <c r="K2074" s="49">
        <v>4</v>
      </c>
      <c r="L2074" s="16">
        <f t="shared" si="68"/>
        <v>20</v>
      </c>
    </row>
    <row r="2075" spans="1:12" x14ac:dyDescent="0.25">
      <c r="A2075">
        <v>613</v>
      </c>
      <c r="B2075" t="str">
        <f t="shared" si="69"/>
        <v>Illinois,Lee County</v>
      </c>
      <c r="C2075" s="16" t="s">
        <v>26</v>
      </c>
      <c r="D2075" s="12" t="s">
        <v>145</v>
      </c>
      <c r="E2075" s="17" t="s">
        <v>4437</v>
      </c>
      <c r="F2075" s="43">
        <v>3</v>
      </c>
      <c r="G2075" s="19">
        <v>4</v>
      </c>
      <c r="H2075" s="53">
        <v>3</v>
      </c>
      <c r="I2075" s="17">
        <v>1</v>
      </c>
      <c r="J2075" s="17">
        <v>1</v>
      </c>
      <c r="K2075" s="49">
        <v>4</v>
      </c>
      <c r="L2075" s="16">
        <f t="shared" si="68"/>
        <v>16</v>
      </c>
    </row>
    <row r="2076" spans="1:12" x14ac:dyDescent="0.25">
      <c r="A2076">
        <v>614</v>
      </c>
      <c r="B2076" t="str">
        <f t="shared" si="69"/>
        <v>Illinois,Livingston County</v>
      </c>
      <c r="C2076" s="16" t="s">
        <v>26</v>
      </c>
      <c r="D2076" s="12" t="s">
        <v>615</v>
      </c>
      <c r="E2076" s="17" t="s">
        <v>4068</v>
      </c>
      <c r="F2076" s="34">
        <v>4</v>
      </c>
      <c r="G2076" s="23">
        <v>6</v>
      </c>
      <c r="H2076" s="36">
        <v>4</v>
      </c>
      <c r="I2076" s="17">
        <v>1</v>
      </c>
      <c r="J2076" s="17">
        <v>1</v>
      </c>
      <c r="K2076" s="49">
        <v>4</v>
      </c>
      <c r="L2076" s="16">
        <f t="shared" si="68"/>
        <v>20</v>
      </c>
    </row>
    <row r="2077" spans="1:12" x14ac:dyDescent="0.25">
      <c r="A2077">
        <v>616</v>
      </c>
      <c r="B2077" t="str">
        <f t="shared" si="69"/>
        <v>Illinois,McDonough County</v>
      </c>
      <c r="C2077" s="16" t="s">
        <v>26</v>
      </c>
      <c r="D2077" s="12" t="s">
        <v>616</v>
      </c>
      <c r="E2077" s="17" t="s">
        <v>4183</v>
      </c>
      <c r="F2077" s="34">
        <v>4</v>
      </c>
      <c r="G2077" s="19">
        <v>4</v>
      </c>
      <c r="H2077" s="36">
        <v>4</v>
      </c>
      <c r="I2077" s="17">
        <v>1</v>
      </c>
      <c r="J2077" s="17">
        <v>1</v>
      </c>
      <c r="K2077" s="49">
        <v>4</v>
      </c>
      <c r="L2077" s="16">
        <f t="shared" si="68"/>
        <v>18</v>
      </c>
    </row>
    <row r="2078" spans="1:12" x14ac:dyDescent="0.25">
      <c r="A2078">
        <v>617</v>
      </c>
      <c r="B2078" t="str">
        <f t="shared" si="69"/>
        <v>Illinois,McHenry County</v>
      </c>
      <c r="C2078" s="16" t="s">
        <v>26</v>
      </c>
      <c r="D2078" s="12" t="s">
        <v>617</v>
      </c>
      <c r="E2078" s="17" t="s">
        <v>4128</v>
      </c>
      <c r="F2078" s="34">
        <v>4</v>
      </c>
      <c r="G2078" s="37">
        <v>5</v>
      </c>
      <c r="H2078" s="36">
        <v>4</v>
      </c>
      <c r="I2078" s="17">
        <v>1</v>
      </c>
      <c r="J2078" s="17">
        <v>1</v>
      </c>
      <c r="K2078" s="49">
        <v>4</v>
      </c>
      <c r="L2078" s="16">
        <f t="shared" si="68"/>
        <v>19</v>
      </c>
    </row>
    <row r="2079" spans="1:12" x14ac:dyDescent="0.25">
      <c r="A2079">
        <v>632</v>
      </c>
      <c r="B2079" t="str">
        <f t="shared" si="69"/>
        <v>Illinois,Ogle County</v>
      </c>
      <c r="C2079" s="16" t="s">
        <v>26</v>
      </c>
      <c r="D2079" s="12" t="s">
        <v>625</v>
      </c>
      <c r="E2079" s="17" t="s">
        <v>4291</v>
      </c>
      <c r="F2079" s="43">
        <v>3</v>
      </c>
      <c r="G2079" s="37">
        <v>5</v>
      </c>
      <c r="H2079" s="53">
        <v>3</v>
      </c>
      <c r="I2079" s="17">
        <v>1</v>
      </c>
      <c r="J2079" s="17">
        <v>1</v>
      </c>
      <c r="K2079" s="49">
        <v>4</v>
      </c>
      <c r="L2079" s="16">
        <f t="shared" si="68"/>
        <v>17</v>
      </c>
    </row>
    <row r="2080" spans="1:12" x14ac:dyDescent="0.25">
      <c r="A2080">
        <v>642</v>
      </c>
      <c r="B2080" t="str">
        <f t="shared" si="69"/>
        <v>Illinois,Rock Island County</v>
      </c>
      <c r="C2080" s="16" t="s">
        <v>26</v>
      </c>
      <c r="D2080" s="12" t="s">
        <v>629</v>
      </c>
      <c r="E2080" s="17" t="s">
        <v>4129</v>
      </c>
      <c r="F2080" s="34">
        <v>4</v>
      </c>
      <c r="G2080" s="37">
        <v>5</v>
      </c>
      <c r="H2080" s="36">
        <v>4</v>
      </c>
      <c r="I2080" s="17">
        <v>1</v>
      </c>
      <c r="J2080" s="17">
        <v>1</v>
      </c>
      <c r="K2080" s="49">
        <v>4</v>
      </c>
      <c r="L2080" s="16">
        <f t="shared" si="68"/>
        <v>19</v>
      </c>
    </row>
    <row r="2081" spans="1:12" x14ac:dyDescent="0.25">
      <c r="A2081">
        <v>650</v>
      </c>
      <c r="B2081" t="str">
        <f t="shared" si="69"/>
        <v>Illinois,Stephenson County</v>
      </c>
      <c r="C2081" s="16" t="s">
        <v>26</v>
      </c>
      <c r="D2081" s="12" t="s">
        <v>633</v>
      </c>
      <c r="E2081" s="17" t="s">
        <v>4184</v>
      </c>
      <c r="F2081" s="34">
        <v>4</v>
      </c>
      <c r="G2081" s="37">
        <v>5</v>
      </c>
      <c r="H2081" s="53">
        <v>3</v>
      </c>
      <c r="I2081" s="17">
        <v>1</v>
      </c>
      <c r="J2081" s="17">
        <v>1</v>
      </c>
      <c r="K2081" s="49">
        <v>4</v>
      </c>
      <c r="L2081" s="16">
        <f t="shared" si="68"/>
        <v>18</v>
      </c>
    </row>
    <row r="2082" spans="1:12" x14ac:dyDescent="0.25">
      <c r="A2082">
        <v>659</v>
      </c>
      <c r="B2082" t="str">
        <f t="shared" si="69"/>
        <v>Illinois,Whiteside County</v>
      </c>
      <c r="C2082" s="16" t="s">
        <v>26</v>
      </c>
      <c r="D2082" s="12" t="s">
        <v>637</v>
      </c>
      <c r="E2082" s="17" t="s">
        <v>4069</v>
      </c>
      <c r="F2082" s="34">
        <v>4</v>
      </c>
      <c r="G2082" s="23">
        <v>6</v>
      </c>
      <c r="H2082" s="36">
        <v>4</v>
      </c>
      <c r="I2082" s="17">
        <v>1</v>
      </c>
      <c r="J2082" s="17">
        <v>1</v>
      </c>
      <c r="K2082" s="49">
        <v>4</v>
      </c>
      <c r="L2082" s="16">
        <f t="shared" si="68"/>
        <v>20</v>
      </c>
    </row>
    <row r="2083" spans="1:12" x14ac:dyDescent="0.25">
      <c r="A2083">
        <v>660</v>
      </c>
      <c r="B2083" t="str">
        <f t="shared" si="69"/>
        <v>Illinois,Will County</v>
      </c>
      <c r="C2083" s="16" t="s">
        <v>26</v>
      </c>
      <c r="D2083" s="12" t="s">
        <v>638</v>
      </c>
      <c r="E2083" s="17" t="s">
        <v>4070</v>
      </c>
      <c r="F2083" s="34">
        <v>4</v>
      </c>
      <c r="G2083" s="39">
        <v>7</v>
      </c>
      <c r="H2083" s="53">
        <v>3</v>
      </c>
      <c r="I2083" s="17">
        <v>1</v>
      </c>
      <c r="J2083" s="17">
        <v>1</v>
      </c>
      <c r="K2083" s="49">
        <v>4</v>
      </c>
      <c r="L2083" s="16">
        <f t="shared" si="68"/>
        <v>20</v>
      </c>
    </row>
    <row r="2084" spans="1:12" x14ac:dyDescent="0.25">
      <c r="A2084">
        <v>662</v>
      </c>
      <c r="B2084" t="str">
        <f t="shared" si="69"/>
        <v>Illinois,Winnebago County</v>
      </c>
      <c r="C2084" s="16" t="s">
        <v>26</v>
      </c>
      <c r="D2084" s="12" t="s">
        <v>640</v>
      </c>
      <c r="E2084" s="17" t="s">
        <v>4185</v>
      </c>
      <c r="F2084" s="34">
        <v>4</v>
      </c>
      <c r="G2084" s="37">
        <v>5</v>
      </c>
      <c r="H2084" s="53">
        <v>3</v>
      </c>
      <c r="I2084" s="17">
        <v>1</v>
      </c>
      <c r="J2084" s="17">
        <v>1</v>
      </c>
      <c r="K2084" s="49">
        <v>4</v>
      </c>
      <c r="L2084" s="16">
        <f t="shared" si="68"/>
        <v>18</v>
      </c>
    </row>
    <row r="2085" spans="1:12" x14ac:dyDescent="0.25">
      <c r="A2085">
        <v>758</v>
      </c>
      <c r="B2085" t="str">
        <f t="shared" si="69"/>
        <v>Iowa,Allamakee County</v>
      </c>
      <c r="C2085" s="16" t="s">
        <v>28</v>
      </c>
      <c r="D2085" s="12" t="s">
        <v>684</v>
      </c>
      <c r="E2085" s="17" t="s">
        <v>4665</v>
      </c>
      <c r="F2085" s="43">
        <v>3</v>
      </c>
      <c r="G2085" s="27">
        <v>2</v>
      </c>
      <c r="H2085" s="53">
        <v>3</v>
      </c>
      <c r="I2085" s="17">
        <v>1</v>
      </c>
      <c r="J2085" s="17">
        <v>1</v>
      </c>
      <c r="K2085" s="49">
        <v>4</v>
      </c>
      <c r="L2085" s="16">
        <f t="shared" si="68"/>
        <v>14</v>
      </c>
    </row>
    <row r="2086" spans="1:12" x14ac:dyDescent="0.25">
      <c r="A2086">
        <v>762</v>
      </c>
      <c r="B2086" t="str">
        <f t="shared" si="69"/>
        <v>Iowa,Black Hawk County</v>
      </c>
      <c r="C2086" s="16" t="s">
        <v>28</v>
      </c>
      <c r="D2086" s="12" t="s">
        <v>687</v>
      </c>
      <c r="E2086" s="17" t="s">
        <v>4130</v>
      </c>
      <c r="F2086" s="34">
        <v>4</v>
      </c>
      <c r="G2086" s="23">
        <v>6</v>
      </c>
      <c r="H2086" s="53">
        <v>3</v>
      </c>
      <c r="I2086" s="17">
        <v>1</v>
      </c>
      <c r="J2086" s="17">
        <v>1</v>
      </c>
      <c r="K2086" s="49">
        <v>4</v>
      </c>
      <c r="L2086" s="16">
        <f t="shared" si="68"/>
        <v>19</v>
      </c>
    </row>
    <row r="2087" spans="1:12" x14ac:dyDescent="0.25">
      <c r="A2087">
        <v>764</v>
      </c>
      <c r="B2087" t="str">
        <f t="shared" si="69"/>
        <v>Iowa,Bremer County</v>
      </c>
      <c r="C2087" s="16" t="s">
        <v>28</v>
      </c>
      <c r="D2087" s="12" t="s">
        <v>688</v>
      </c>
      <c r="E2087" s="17" t="s">
        <v>4131</v>
      </c>
      <c r="F2087" s="34">
        <v>4</v>
      </c>
      <c r="G2087" s="23">
        <v>6</v>
      </c>
      <c r="H2087" s="53">
        <v>3</v>
      </c>
      <c r="I2087" s="17">
        <v>1</v>
      </c>
      <c r="J2087" s="17">
        <v>1</v>
      </c>
      <c r="K2087" s="49">
        <v>4</v>
      </c>
      <c r="L2087" s="16">
        <f t="shared" si="68"/>
        <v>19</v>
      </c>
    </row>
    <row r="2088" spans="1:12" x14ac:dyDescent="0.25">
      <c r="A2088">
        <v>765</v>
      </c>
      <c r="B2088" t="str">
        <f t="shared" si="69"/>
        <v>Iowa,Buchanan County</v>
      </c>
      <c r="C2088" s="16" t="s">
        <v>28</v>
      </c>
      <c r="D2088" s="12" t="s">
        <v>689</v>
      </c>
      <c r="E2088" s="17" t="s">
        <v>4292</v>
      </c>
      <c r="F2088" s="43">
        <v>3</v>
      </c>
      <c r="G2088" s="37">
        <v>5</v>
      </c>
      <c r="H2088" s="53">
        <v>3</v>
      </c>
      <c r="I2088" s="17">
        <v>1</v>
      </c>
      <c r="J2088" s="17">
        <v>1</v>
      </c>
      <c r="K2088" s="49">
        <v>4</v>
      </c>
      <c r="L2088" s="16">
        <f t="shared" si="68"/>
        <v>17</v>
      </c>
    </row>
    <row r="2089" spans="1:12" x14ac:dyDescent="0.25">
      <c r="A2089">
        <v>766</v>
      </c>
      <c r="B2089" t="str">
        <f t="shared" si="69"/>
        <v>Iowa,Buena Vista County</v>
      </c>
      <c r="C2089" s="16" t="s">
        <v>28</v>
      </c>
      <c r="D2089" s="12" t="s">
        <v>690</v>
      </c>
      <c r="E2089" s="17" t="s">
        <v>4293</v>
      </c>
      <c r="F2089" s="43">
        <v>3</v>
      </c>
      <c r="G2089" s="37">
        <v>5</v>
      </c>
      <c r="H2089" s="53">
        <v>3</v>
      </c>
      <c r="I2089" s="17">
        <v>1</v>
      </c>
      <c r="J2089" s="17">
        <v>1</v>
      </c>
      <c r="K2089" s="49">
        <v>4</v>
      </c>
      <c r="L2089" s="16">
        <f t="shared" si="68"/>
        <v>17</v>
      </c>
    </row>
    <row r="2090" spans="1:12" x14ac:dyDescent="0.25">
      <c r="A2090">
        <v>767</v>
      </c>
      <c r="B2090" t="str">
        <f t="shared" si="69"/>
        <v>Iowa,Butler County</v>
      </c>
      <c r="C2090" s="16" t="s">
        <v>28</v>
      </c>
      <c r="D2090" s="12" t="s">
        <v>111</v>
      </c>
      <c r="E2090" s="17" t="s">
        <v>4294</v>
      </c>
      <c r="F2090" s="43">
        <v>3</v>
      </c>
      <c r="G2090" s="37">
        <v>5</v>
      </c>
      <c r="H2090" s="53">
        <v>3</v>
      </c>
      <c r="I2090" s="17">
        <v>1</v>
      </c>
      <c r="J2090" s="17">
        <v>1</v>
      </c>
      <c r="K2090" s="49">
        <v>4</v>
      </c>
      <c r="L2090" s="16">
        <f t="shared" si="68"/>
        <v>17</v>
      </c>
    </row>
    <row r="2091" spans="1:12" x14ac:dyDescent="0.25">
      <c r="A2091">
        <v>770</v>
      </c>
      <c r="B2091" t="str">
        <f t="shared" si="69"/>
        <v>Iowa,Cass County</v>
      </c>
      <c r="C2091" s="16" t="s">
        <v>28</v>
      </c>
      <c r="D2091" s="12" t="s">
        <v>592</v>
      </c>
      <c r="E2091" s="17" t="s">
        <v>4295</v>
      </c>
      <c r="F2091" s="34">
        <v>4</v>
      </c>
      <c r="G2091" s="27">
        <v>2</v>
      </c>
      <c r="H2091" s="36">
        <v>4</v>
      </c>
      <c r="I2091" s="17">
        <v>1</v>
      </c>
      <c r="J2091" s="17">
        <v>1</v>
      </c>
      <c r="K2091" s="49">
        <v>4</v>
      </c>
      <c r="L2091" s="16">
        <f t="shared" si="68"/>
        <v>16</v>
      </c>
    </row>
    <row r="2092" spans="1:12" x14ac:dyDescent="0.25">
      <c r="A2092">
        <v>772</v>
      </c>
      <c r="B2092" t="str">
        <f t="shared" si="69"/>
        <v>Iowa,Cerro Gordo County</v>
      </c>
      <c r="C2092" s="16" t="s">
        <v>28</v>
      </c>
      <c r="D2092" s="12" t="s">
        <v>692</v>
      </c>
      <c r="E2092" s="17" t="s">
        <v>4186</v>
      </c>
      <c r="F2092" s="34">
        <v>4</v>
      </c>
      <c r="G2092" s="37">
        <v>5</v>
      </c>
      <c r="H2092" s="53">
        <v>3</v>
      </c>
      <c r="I2092" s="17">
        <v>1</v>
      </c>
      <c r="J2092" s="17">
        <v>1</v>
      </c>
      <c r="K2092" s="49">
        <v>4</v>
      </c>
      <c r="L2092" s="16">
        <f t="shared" si="68"/>
        <v>18</v>
      </c>
    </row>
    <row r="2093" spans="1:12" x14ac:dyDescent="0.25">
      <c r="A2093">
        <v>773</v>
      </c>
      <c r="B2093" t="str">
        <f t="shared" si="69"/>
        <v>Iowa,Cherokee County</v>
      </c>
      <c r="C2093" s="16" t="s">
        <v>28</v>
      </c>
      <c r="D2093" s="12" t="s">
        <v>114</v>
      </c>
      <c r="E2093" s="17" t="s">
        <v>4296</v>
      </c>
      <c r="F2093" s="34">
        <v>4</v>
      </c>
      <c r="G2093" s="19">
        <v>4</v>
      </c>
      <c r="H2093" s="53">
        <v>3</v>
      </c>
      <c r="I2093" s="17">
        <v>1</v>
      </c>
      <c r="J2093" s="17">
        <v>1</v>
      </c>
      <c r="K2093" s="49">
        <v>4</v>
      </c>
      <c r="L2093" s="16">
        <f t="shared" si="68"/>
        <v>17</v>
      </c>
    </row>
    <row r="2094" spans="1:12" x14ac:dyDescent="0.25">
      <c r="A2094">
        <v>774</v>
      </c>
      <c r="B2094" t="str">
        <f t="shared" si="69"/>
        <v>Iowa,Chickasaw County</v>
      </c>
      <c r="C2094" s="16" t="s">
        <v>28</v>
      </c>
      <c r="D2094" s="12" t="s">
        <v>693</v>
      </c>
      <c r="E2094" s="17" t="s">
        <v>4438</v>
      </c>
      <c r="F2094" s="43">
        <v>3</v>
      </c>
      <c r="G2094" s="19">
        <v>4</v>
      </c>
      <c r="H2094" s="53">
        <v>3</v>
      </c>
      <c r="I2094" s="17">
        <v>1</v>
      </c>
      <c r="J2094" s="17">
        <v>1</v>
      </c>
      <c r="K2094" s="49">
        <v>4</v>
      </c>
      <c r="L2094" s="16">
        <f t="shared" si="68"/>
        <v>16</v>
      </c>
    </row>
    <row r="2095" spans="1:12" x14ac:dyDescent="0.25">
      <c r="A2095">
        <v>776</v>
      </c>
      <c r="B2095" t="str">
        <f t="shared" si="69"/>
        <v>Iowa,Clay County</v>
      </c>
      <c r="C2095" s="16" t="s">
        <v>28</v>
      </c>
      <c r="D2095" s="12" t="s">
        <v>118</v>
      </c>
      <c r="E2095" s="17" t="s">
        <v>4187</v>
      </c>
      <c r="F2095" s="34">
        <v>4</v>
      </c>
      <c r="G2095" s="37">
        <v>5</v>
      </c>
      <c r="H2095" s="53">
        <v>3</v>
      </c>
      <c r="I2095" s="17">
        <v>1</v>
      </c>
      <c r="J2095" s="17">
        <v>1</v>
      </c>
      <c r="K2095" s="49">
        <v>4</v>
      </c>
      <c r="L2095" s="16">
        <f t="shared" si="68"/>
        <v>18</v>
      </c>
    </row>
    <row r="2096" spans="1:12" x14ac:dyDescent="0.25">
      <c r="A2096">
        <v>777</v>
      </c>
      <c r="B2096" t="str">
        <f t="shared" si="69"/>
        <v>Iowa,Clayton County</v>
      </c>
      <c r="C2096" s="16" t="s">
        <v>28</v>
      </c>
      <c r="D2096" s="12" t="s">
        <v>464</v>
      </c>
      <c r="E2096" s="17" t="s">
        <v>4297</v>
      </c>
      <c r="F2096" s="34">
        <v>4</v>
      </c>
      <c r="G2096" s="19">
        <v>4</v>
      </c>
      <c r="H2096" s="53">
        <v>3</v>
      </c>
      <c r="I2096" s="17">
        <v>1</v>
      </c>
      <c r="J2096" s="17">
        <v>1</v>
      </c>
      <c r="K2096" s="49">
        <v>4</v>
      </c>
      <c r="L2096" s="16">
        <f t="shared" si="68"/>
        <v>17</v>
      </c>
    </row>
    <row r="2097" spans="1:12" x14ac:dyDescent="0.25">
      <c r="A2097">
        <v>783</v>
      </c>
      <c r="B2097" t="str">
        <f t="shared" si="69"/>
        <v>Iowa,Delaware County</v>
      </c>
      <c r="C2097" s="16" t="s">
        <v>28</v>
      </c>
      <c r="D2097" s="12" t="s">
        <v>647</v>
      </c>
      <c r="E2097" s="17" t="s">
        <v>4298</v>
      </c>
      <c r="F2097" s="43">
        <v>3</v>
      </c>
      <c r="G2097" s="37">
        <v>5</v>
      </c>
      <c r="H2097" s="53">
        <v>3</v>
      </c>
      <c r="I2097" s="17">
        <v>1</v>
      </c>
      <c r="J2097" s="17">
        <v>1</v>
      </c>
      <c r="K2097" s="49">
        <v>4</v>
      </c>
      <c r="L2097" s="16">
        <f t="shared" si="68"/>
        <v>17</v>
      </c>
    </row>
    <row r="2098" spans="1:12" x14ac:dyDescent="0.25">
      <c r="A2098">
        <v>784</v>
      </c>
      <c r="B2098" t="str">
        <f t="shared" si="69"/>
        <v>Iowa,Des Moines County</v>
      </c>
      <c r="C2098" s="16" t="s">
        <v>28</v>
      </c>
      <c r="D2098" s="12" t="s">
        <v>695</v>
      </c>
      <c r="E2098" s="17" t="s">
        <v>4132</v>
      </c>
      <c r="F2098" s="34">
        <v>4</v>
      </c>
      <c r="G2098" s="37">
        <v>5</v>
      </c>
      <c r="H2098" s="36">
        <v>4</v>
      </c>
      <c r="I2098" s="17">
        <v>1</v>
      </c>
      <c r="J2098" s="17">
        <v>1</v>
      </c>
      <c r="K2098" s="49">
        <v>4</v>
      </c>
      <c r="L2098" s="16">
        <f t="shared" si="68"/>
        <v>19</v>
      </c>
    </row>
    <row r="2099" spans="1:12" x14ac:dyDescent="0.25">
      <c r="A2099">
        <v>785</v>
      </c>
      <c r="B2099" t="str">
        <f t="shared" si="69"/>
        <v>Iowa,Dickinson County</v>
      </c>
      <c r="C2099" s="16" t="s">
        <v>28</v>
      </c>
      <c r="D2099" s="12" t="s">
        <v>696</v>
      </c>
      <c r="E2099" s="17" t="s">
        <v>4666</v>
      </c>
      <c r="F2099" s="34">
        <v>4</v>
      </c>
      <c r="G2099" s="17">
        <v>1</v>
      </c>
      <c r="H2099" s="53">
        <v>3</v>
      </c>
      <c r="I2099" s="17">
        <v>1</v>
      </c>
      <c r="J2099" s="17">
        <v>1</v>
      </c>
      <c r="K2099" s="49">
        <v>4</v>
      </c>
      <c r="L2099" s="16">
        <f t="shared" si="68"/>
        <v>14</v>
      </c>
    </row>
    <row r="2100" spans="1:12" x14ac:dyDescent="0.25">
      <c r="A2100">
        <v>786</v>
      </c>
      <c r="B2100" t="str">
        <f t="shared" si="69"/>
        <v>Iowa,Dubuque County</v>
      </c>
      <c r="C2100" s="16" t="s">
        <v>28</v>
      </c>
      <c r="D2100" s="12" t="s">
        <v>697</v>
      </c>
      <c r="E2100" s="17" t="s">
        <v>4439</v>
      </c>
      <c r="F2100" s="43">
        <v>3</v>
      </c>
      <c r="G2100" s="19">
        <v>4</v>
      </c>
      <c r="H2100" s="53">
        <v>3</v>
      </c>
      <c r="I2100" s="17">
        <v>1</v>
      </c>
      <c r="J2100" s="17">
        <v>1</v>
      </c>
      <c r="K2100" s="49">
        <v>4</v>
      </c>
      <c r="L2100" s="16">
        <f t="shared" si="68"/>
        <v>16</v>
      </c>
    </row>
    <row r="2101" spans="1:12" x14ac:dyDescent="0.25">
      <c r="A2101">
        <v>787</v>
      </c>
      <c r="B2101" t="str">
        <f t="shared" si="69"/>
        <v>Iowa,Emmet County</v>
      </c>
      <c r="C2101" s="16" t="s">
        <v>28</v>
      </c>
      <c r="D2101" s="12" t="s">
        <v>698</v>
      </c>
      <c r="E2101" s="17" t="s">
        <v>4440</v>
      </c>
      <c r="F2101" s="43">
        <v>3</v>
      </c>
      <c r="G2101" s="19">
        <v>4</v>
      </c>
      <c r="H2101" s="53">
        <v>3</v>
      </c>
      <c r="I2101" s="17">
        <v>1</v>
      </c>
      <c r="J2101" s="17">
        <v>1</v>
      </c>
      <c r="K2101" s="49">
        <v>4</v>
      </c>
      <c r="L2101" s="16">
        <f t="shared" si="68"/>
        <v>16</v>
      </c>
    </row>
    <row r="2102" spans="1:12" x14ac:dyDescent="0.25">
      <c r="A2102">
        <v>788</v>
      </c>
      <c r="B2102" t="str">
        <f t="shared" si="69"/>
        <v>Iowa,Fayette County</v>
      </c>
      <c r="C2102" s="16" t="s">
        <v>28</v>
      </c>
      <c r="D2102" s="12" t="s">
        <v>133</v>
      </c>
      <c r="E2102" s="17" t="s">
        <v>4441</v>
      </c>
      <c r="F2102" s="43">
        <v>3</v>
      </c>
      <c r="G2102" s="19">
        <v>4</v>
      </c>
      <c r="H2102" s="53">
        <v>3</v>
      </c>
      <c r="I2102" s="17">
        <v>1</v>
      </c>
      <c r="J2102" s="17">
        <v>1</v>
      </c>
      <c r="K2102" s="49">
        <v>4</v>
      </c>
      <c r="L2102" s="16">
        <f t="shared" si="68"/>
        <v>16</v>
      </c>
    </row>
    <row r="2103" spans="1:12" x14ac:dyDescent="0.25">
      <c r="A2103">
        <v>789</v>
      </c>
      <c r="B2103" t="str">
        <f t="shared" si="69"/>
        <v>Iowa,Floyd County</v>
      </c>
      <c r="C2103" s="16" t="s">
        <v>28</v>
      </c>
      <c r="D2103" s="12" t="s">
        <v>483</v>
      </c>
      <c r="E2103" s="17" t="s">
        <v>4442</v>
      </c>
      <c r="F2103" s="43">
        <v>3</v>
      </c>
      <c r="G2103" s="19">
        <v>4</v>
      </c>
      <c r="H2103" s="53">
        <v>3</v>
      </c>
      <c r="I2103" s="17">
        <v>1</v>
      </c>
      <c r="J2103" s="17">
        <v>1</v>
      </c>
      <c r="K2103" s="49">
        <v>4</v>
      </c>
      <c r="L2103" s="16">
        <f t="shared" si="68"/>
        <v>16</v>
      </c>
    </row>
    <row r="2104" spans="1:12" x14ac:dyDescent="0.25">
      <c r="A2104">
        <v>790</v>
      </c>
      <c r="B2104" t="str">
        <f t="shared" si="69"/>
        <v>Iowa,Franklin County</v>
      </c>
      <c r="C2104" s="16" t="s">
        <v>28</v>
      </c>
      <c r="D2104" s="12" t="s">
        <v>134</v>
      </c>
      <c r="E2104" s="17" t="s">
        <v>4188</v>
      </c>
      <c r="F2104" s="34">
        <v>4</v>
      </c>
      <c r="G2104" s="37">
        <v>5</v>
      </c>
      <c r="H2104" s="53">
        <v>3</v>
      </c>
      <c r="I2104" s="17">
        <v>1</v>
      </c>
      <c r="J2104" s="17">
        <v>1</v>
      </c>
      <c r="K2104" s="49">
        <v>4</v>
      </c>
      <c r="L2104" s="16">
        <f t="shared" si="68"/>
        <v>18</v>
      </c>
    </row>
    <row r="2105" spans="1:12" x14ac:dyDescent="0.25">
      <c r="A2105">
        <v>793</v>
      </c>
      <c r="B2105" t="str">
        <f t="shared" si="69"/>
        <v>Iowa,Grundy County</v>
      </c>
      <c r="C2105" s="16" t="s">
        <v>28</v>
      </c>
      <c r="D2105" s="12" t="s">
        <v>604</v>
      </c>
      <c r="E2105" s="17" t="s">
        <v>4189</v>
      </c>
      <c r="F2105" s="34">
        <v>4</v>
      </c>
      <c r="G2105" s="37">
        <v>5</v>
      </c>
      <c r="H2105" s="53">
        <v>3</v>
      </c>
      <c r="I2105" s="17">
        <v>1</v>
      </c>
      <c r="J2105" s="17">
        <v>1</v>
      </c>
      <c r="K2105" s="49">
        <v>4</v>
      </c>
      <c r="L2105" s="16">
        <f t="shared" si="68"/>
        <v>18</v>
      </c>
    </row>
    <row r="2106" spans="1:12" x14ac:dyDescent="0.25">
      <c r="A2106">
        <v>796</v>
      </c>
      <c r="B2106" t="str">
        <f t="shared" si="69"/>
        <v>Iowa,Hancock County</v>
      </c>
      <c r="C2106" s="16" t="s">
        <v>28</v>
      </c>
      <c r="D2106" s="12" t="s">
        <v>493</v>
      </c>
      <c r="E2106" s="17" t="s">
        <v>4299</v>
      </c>
      <c r="F2106" s="43">
        <v>3</v>
      </c>
      <c r="G2106" s="37">
        <v>5</v>
      </c>
      <c r="H2106" s="53">
        <v>3</v>
      </c>
      <c r="I2106" s="17">
        <v>1</v>
      </c>
      <c r="J2106" s="17">
        <v>1</v>
      </c>
      <c r="K2106" s="49">
        <v>4</v>
      </c>
      <c r="L2106" s="16">
        <f t="shared" si="68"/>
        <v>17</v>
      </c>
    </row>
    <row r="2107" spans="1:12" x14ac:dyDescent="0.25">
      <c r="A2107">
        <v>797</v>
      </c>
      <c r="B2107" t="str">
        <f t="shared" si="69"/>
        <v>Iowa,Hardin County</v>
      </c>
      <c r="C2107" s="16" t="s">
        <v>28</v>
      </c>
      <c r="D2107" s="12" t="s">
        <v>605</v>
      </c>
      <c r="E2107" s="17" t="s">
        <v>4190</v>
      </c>
      <c r="F2107" s="34">
        <v>4</v>
      </c>
      <c r="G2107" s="37">
        <v>5</v>
      </c>
      <c r="H2107" s="53">
        <v>3</v>
      </c>
      <c r="I2107" s="17">
        <v>1</v>
      </c>
      <c r="J2107" s="17">
        <v>1</v>
      </c>
      <c r="K2107" s="49">
        <v>4</v>
      </c>
      <c r="L2107" s="16">
        <f t="shared" si="68"/>
        <v>18</v>
      </c>
    </row>
    <row r="2108" spans="1:12" x14ac:dyDescent="0.25">
      <c r="A2108">
        <v>800</v>
      </c>
      <c r="B2108" t="str">
        <f t="shared" si="69"/>
        <v>Iowa,Howard County</v>
      </c>
      <c r="C2108" s="16" t="s">
        <v>28</v>
      </c>
      <c r="D2108" s="12" t="s">
        <v>238</v>
      </c>
      <c r="E2108" s="17" t="s">
        <v>4443</v>
      </c>
      <c r="F2108" s="43">
        <v>3</v>
      </c>
      <c r="G2108" s="19">
        <v>4</v>
      </c>
      <c r="H2108" s="53">
        <v>3</v>
      </c>
      <c r="I2108" s="17">
        <v>1</v>
      </c>
      <c r="J2108" s="17">
        <v>1</v>
      </c>
      <c r="K2108" s="49">
        <v>4</v>
      </c>
      <c r="L2108" s="16">
        <f t="shared" si="68"/>
        <v>16</v>
      </c>
    </row>
    <row r="2109" spans="1:12" x14ac:dyDescent="0.25">
      <c r="A2109">
        <v>804</v>
      </c>
      <c r="B2109" t="str">
        <f t="shared" si="69"/>
        <v>Iowa,Jackson County</v>
      </c>
      <c r="C2109" s="16" t="s">
        <v>28</v>
      </c>
      <c r="D2109" s="12" t="s">
        <v>140</v>
      </c>
      <c r="E2109" s="17" t="s">
        <v>4191</v>
      </c>
      <c r="F2109" s="34">
        <v>4</v>
      </c>
      <c r="G2109" s="19">
        <v>4</v>
      </c>
      <c r="H2109" s="53">
        <v>3</v>
      </c>
      <c r="I2109" s="17">
        <v>1</v>
      </c>
      <c r="J2109" s="30">
        <v>2</v>
      </c>
      <c r="K2109" s="49">
        <v>4</v>
      </c>
      <c r="L2109" s="16">
        <f t="shared" si="68"/>
        <v>18</v>
      </c>
    </row>
    <row r="2110" spans="1:12" x14ac:dyDescent="0.25">
      <c r="A2110">
        <v>806</v>
      </c>
      <c r="B2110" t="str">
        <f t="shared" si="69"/>
        <v>Iowa,Jefferson County</v>
      </c>
      <c r="C2110" s="16" t="s">
        <v>28</v>
      </c>
      <c r="D2110" s="12" t="s">
        <v>141</v>
      </c>
      <c r="E2110" s="17" t="s">
        <v>3999</v>
      </c>
      <c r="F2110" s="34">
        <v>4</v>
      </c>
      <c r="G2110" s="23">
        <v>6</v>
      </c>
      <c r="H2110" s="24">
        <v>5</v>
      </c>
      <c r="I2110" s="17">
        <v>1</v>
      </c>
      <c r="J2110" s="30">
        <v>2</v>
      </c>
      <c r="K2110" s="49">
        <v>4</v>
      </c>
      <c r="L2110" s="16">
        <f t="shared" si="68"/>
        <v>22</v>
      </c>
    </row>
    <row r="2111" spans="1:12" x14ac:dyDescent="0.25">
      <c r="A2111">
        <v>808</v>
      </c>
      <c r="B2111" t="str">
        <f t="shared" si="69"/>
        <v>Iowa,Jones County</v>
      </c>
      <c r="C2111" s="16" t="s">
        <v>28</v>
      </c>
      <c r="D2111" s="12" t="s">
        <v>502</v>
      </c>
      <c r="E2111" s="17" t="s">
        <v>4300</v>
      </c>
      <c r="F2111" s="34">
        <v>4</v>
      </c>
      <c r="G2111" s="19">
        <v>4</v>
      </c>
      <c r="H2111" s="53">
        <v>3</v>
      </c>
      <c r="I2111" s="17">
        <v>1</v>
      </c>
      <c r="J2111" s="17">
        <v>1</v>
      </c>
      <c r="K2111" s="49">
        <v>4</v>
      </c>
      <c r="L2111" s="16">
        <f t="shared" si="68"/>
        <v>17</v>
      </c>
    </row>
    <row r="2112" spans="1:12" x14ac:dyDescent="0.25">
      <c r="A2112">
        <v>810</v>
      </c>
      <c r="B2112" t="str">
        <f t="shared" si="69"/>
        <v>Iowa,Kossuth County</v>
      </c>
      <c r="C2112" s="16" t="s">
        <v>28</v>
      </c>
      <c r="D2112" s="12" t="s">
        <v>703</v>
      </c>
      <c r="E2112" s="17" t="s">
        <v>4301</v>
      </c>
      <c r="F2112" s="43">
        <v>3</v>
      </c>
      <c r="G2112" s="37">
        <v>5</v>
      </c>
      <c r="H2112" s="53">
        <v>3</v>
      </c>
      <c r="I2112" s="17">
        <v>1</v>
      </c>
      <c r="J2112" s="17">
        <v>1</v>
      </c>
      <c r="K2112" s="49">
        <v>4</v>
      </c>
      <c r="L2112" s="16">
        <f t="shared" si="68"/>
        <v>17</v>
      </c>
    </row>
    <row r="2113" spans="1:12" x14ac:dyDescent="0.25">
      <c r="A2113">
        <v>812</v>
      </c>
      <c r="B2113" t="str">
        <f t="shared" si="69"/>
        <v>Iowa,Linn County</v>
      </c>
      <c r="C2113" s="16" t="s">
        <v>28</v>
      </c>
      <c r="D2113" s="12" t="s">
        <v>704</v>
      </c>
      <c r="E2113" s="17" t="s">
        <v>4302</v>
      </c>
      <c r="F2113" s="34">
        <v>4</v>
      </c>
      <c r="G2113" s="19">
        <v>4</v>
      </c>
      <c r="H2113" s="53">
        <v>3</v>
      </c>
      <c r="I2113" s="17">
        <v>1</v>
      </c>
      <c r="J2113" s="17">
        <v>1</v>
      </c>
      <c r="K2113" s="49">
        <v>4</v>
      </c>
      <c r="L2113" s="16">
        <f t="shared" si="68"/>
        <v>17</v>
      </c>
    </row>
    <row r="2114" spans="1:12" x14ac:dyDescent="0.25">
      <c r="A2114">
        <v>815</v>
      </c>
      <c r="B2114" t="str">
        <f t="shared" si="69"/>
        <v>Iowa,Lyon County</v>
      </c>
      <c r="C2114" s="16" t="s">
        <v>28</v>
      </c>
      <c r="D2114" s="12" t="s">
        <v>707</v>
      </c>
      <c r="E2114" s="17" t="s">
        <v>4444</v>
      </c>
      <c r="F2114" s="34">
        <v>4</v>
      </c>
      <c r="G2114" s="27">
        <v>2</v>
      </c>
      <c r="H2114" s="53">
        <v>3</v>
      </c>
      <c r="I2114" s="17">
        <v>1</v>
      </c>
      <c r="J2114" s="17">
        <v>1</v>
      </c>
      <c r="K2114" s="49">
        <v>4</v>
      </c>
      <c r="L2114" s="16">
        <f t="shared" ref="L2114:L2177" si="70">SUM(F2114:K2114)</f>
        <v>15</v>
      </c>
    </row>
    <row r="2115" spans="1:12" x14ac:dyDescent="0.25">
      <c r="A2115">
        <v>819</v>
      </c>
      <c r="B2115" t="str">
        <f t="shared" ref="B2115:B2178" si="71">C2115&amp;","&amp;D2115</f>
        <v>Iowa,Marshall County</v>
      </c>
      <c r="C2115" s="16" t="s">
        <v>28</v>
      </c>
      <c r="D2115" s="12" t="s">
        <v>152</v>
      </c>
      <c r="E2115" s="17" t="s">
        <v>4192</v>
      </c>
      <c r="F2115" s="34">
        <v>4</v>
      </c>
      <c r="G2115" s="37">
        <v>5</v>
      </c>
      <c r="H2115" s="53">
        <v>3</v>
      </c>
      <c r="I2115" s="17">
        <v>1</v>
      </c>
      <c r="J2115" s="17">
        <v>1</v>
      </c>
      <c r="K2115" s="49">
        <v>4</v>
      </c>
      <c r="L2115" s="16">
        <f t="shared" si="70"/>
        <v>18</v>
      </c>
    </row>
    <row r="2116" spans="1:12" x14ac:dyDescent="0.25">
      <c r="A2116">
        <v>821</v>
      </c>
      <c r="B2116" t="str">
        <f t="shared" si="71"/>
        <v>Iowa,Mitchell County</v>
      </c>
      <c r="C2116" s="16" t="s">
        <v>28</v>
      </c>
      <c r="D2116" s="12" t="s">
        <v>510</v>
      </c>
      <c r="E2116" s="17" t="s">
        <v>4303</v>
      </c>
      <c r="F2116" s="43">
        <v>3</v>
      </c>
      <c r="G2116" s="37">
        <v>5</v>
      </c>
      <c r="H2116" s="53">
        <v>3</v>
      </c>
      <c r="I2116" s="17">
        <v>1</v>
      </c>
      <c r="J2116" s="17">
        <v>1</v>
      </c>
      <c r="K2116" s="49">
        <v>4</v>
      </c>
      <c r="L2116" s="16">
        <f t="shared" si="70"/>
        <v>17</v>
      </c>
    </row>
    <row r="2117" spans="1:12" x14ac:dyDescent="0.25">
      <c r="A2117">
        <v>826</v>
      </c>
      <c r="B2117" t="str">
        <f t="shared" si="71"/>
        <v>Iowa,O'Brien County</v>
      </c>
      <c r="C2117" s="16" t="s">
        <v>28</v>
      </c>
      <c r="D2117" s="12" t="s">
        <v>712</v>
      </c>
      <c r="E2117" s="17" t="s">
        <v>4445</v>
      </c>
      <c r="F2117" s="34">
        <v>4</v>
      </c>
      <c r="G2117" s="27">
        <v>2</v>
      </c>
      <c r="H2117" s="53">
        <v>3</v>
      </c>
      <c r="I2117" s="17">
        <v>1</v>
      </c>
      <c r="J2117" s="17">
        <v>1</v>
      </c>
      <c r="K2117" s="49">
        <v>4</v>
      </c>
      <c r="L2117" s="16">
        <f t="shared" si="70"/>
        <v>15</v>
      </c>
    </row>
    <row r="2118" spans="1:12" x14ac:dyDescent="0.25">
      <c r="A2118">
        <v>827</v>
      </c>
      <c r="B2118" t="str">
        <f t="shared" si="71"/>
        <v>Iowa,Osceola County</v>
      </c>
      <c r="C2118" s="16" t="s">
        <v>28</v>
      </c>
      <c r="D2118" s="12" t="s">
        <v>427</v>
      </c>
      <c r="E2118" s="17" t="s">
        <v>4446</v>
      </c>
      <c r="F2118" s="34">
        <v>4</v>
      </c>
      <c r="G2118" s="27">
        <v>2</v>
      </c>
      <c r="H2118" s="53">
        <v>3</v>
      </c>
      <c r="I2118" s="17">
        <v>1</v>
      </c>
      <c r="J2118" s="17">
        <v>1</v>
      </c>
      <c r="K2118" s="49">
        <v>4</v>
      </c>
      <c r="L2118" s="16">
        <f t="shared" si="70"/>
        <v>15</v>
      </c>
    </row>
    <row r="2119" spans="1:12" x14ac:dyDescent="0.25">
      <c r="A2119">
        <v>829</v>
      </c>
      <c r="B2119" t="str">
        <f t="shared" si="71"/>
        <v>Iowa,Palo Alto County</v>
      </c>
      <c r="C2119" s="16" t="s">
        <v>28</v>
      </c>
      <c r="D2119" s="12" t="s">
        <v>714</v>
      </c>
      <c r="E2119" s="17" t="s">
        <v>4447</v>
      </c>
      <c r="F2119" s="43">
        <v>3</v>
      </c>
      <c r="G2119" s="19">
        <v>4</v>
      </c>
      <c r="H2119" s="53">
        <v>3</v>
      </c>
      <c r="I2119" s="17">
        <v>1</v>
      </c>
      <c r="J2119" s="17">
        <v>1</v>
      </c>
      <c r="K2119" s="49">
        <v>4</v>
      </c>
      <c r="L2119" s="16">
        <f t="shared" si="70"/>
        <v>16</v>
      </c>
    </row>
    <row r="2120" spans="1:12" x14ac:dyDescent="0.25">
      <c r="A2120">
        <v>834</v>
      </c>
      <c r="B2120" t="str">
        <f t="shared" si="71"/>
        <v>Iowa,Poweshiek County</v>
      </c>
      <c r="C2120" s="16" t="s">
        <v>28</v>
      </c>
      <c r="D2120" s="12" t="s">
        <v>718</v>
      </c>
      <c r="E2120" s="17" t="s">
        <v>4304</v>
      </c>
      <c r="F2120" s="34">
        <v>4</v>
      </c>
      <c r="G2120" s="19">
        <v>4</v>
      </c>
      <c r="H2120" s="53">
        <v>3</v>
      </c>
      <c r="I2120" s="17">
        <v>1</v>
      </c>
      <c r="J2120" s="17">
        <v>1</v>
      </c>
      <c r="K2120" s="49">
        <v>4</v>
      </c>
      <c r="L2120" s="16">
        <f t="shared" si="70"/>
        <v>17</v>
      </c>
    </row>
    <row r="2121" spans="1:12" x14ac:dyDescent="0.25">
      <c r="A2121">
        <v>837</v>
      </c>
      <c r="B2121" t="str">
        <f t="shared" si="71"/>
        <v>Iowa,Scott County</v>
      </c>
      <c r="C2121" s="16" t="s">
        <v>28</v>
      </c>
      <c r="D2121" s="12" t="s">
        <v>260</v>
      </c>
      <c r="E2121" s="17" t="s">
        <v>4133</v>
      </c>
      <c r="F2121" s="34">
        <v>4</v>
      </c>
      <c r="G2121" s="37">
        <v>5</v>
      </c>
      <c r="H2121" s="36">
        <v>4</v>
      </c>
      <c r="I2121" s="17">
        <v>1</v>
      </c>
      <c r="J2121" s="17">
        <v>1</v>
      </c>
      <c r="K2121" s="49">
        <v>4</v>
      </c>
      <c r="L2121" s="16">
        <f t="shared" si="70"/>
        <v>19</v>
      </c>
    </row>
    <row r="2122" spans="1:12" x14ac:dyDescent="0.25">
      <c r="A2122">
        <v>839</v>
      </c>
      <c r="B2122" t="str">
        <f t="shared" si="71"/>
        <v>Iowa,Sioux County</v>
      </c>
      <c r="C2122" s="16" t="s">
        <v>28</v>
      </c>
      <c r="D2122" s="12" t="s">
        <v>721</v>
      </c>
      <c r="E2122" s="17" t="s">
        <v>4193</v>
      </c>
      <c r="F2122" s="34">
        <v>4</v>
      </c>
      <c r="G2122" s="19">
        <v>4</v>
      </c>
      <c r="H2122" s="36">
        <v>4</v>
      </c>
      <c r="I2122" s="17">
        <v>1</v>
      </c>
      <c r="J2122" s="17">
        <v>1</v>
      </c>
      <c r="K2122" s="49">
        <v>4</v>
      </c>
      <c r="L2122" s="16">
        <f t="shared" si="70"/>
        <v>18</v>
      </c>
    </row>
    <row r="2123" spans="1:12" x14ac:dyDescent="0.25">
      <c r="A2123">
        <v>840</v>
      </c>
      <c r="B2123" t="str">
        <f t="shared" si="71"/>
        <v>Iowa,Story County</v>
      </c>
      <c r="C2123" s="16" t="s">
        <v>28</v>
      </c>
      <c r="D2123" s="12" t="s">
        <v>722</v>
      </c>
      <c r="E2123" s="17" t="s">
        <v>4134</v>
      </c>
      <c r="F2123" s="34">
        <v>4</v>
      </c>
      <c r="G2123" s="37">
        <v>5</v>
      </c>
      <c r="H2123" s="36">
        <v>4</v>
      </c>
      <c r="I2123" s="17">
        <v>1</v>
      </c>
      <c r="J2123" s="17">
        <v>1</v>
      </c>
      <c r="K2123" s="49">
        <v>4</v>
      </c>
      <c r="L2123" s="16">
        <f t="shared" si="70"/>
        <v>19</v>
      </c>
    </row>
    <row r="2124" spans="1:12" x14ac:dyDescent="0.25">
      <c r="A2124">
        <v>841</v>
      </c>
      <c r="B2124" t="str">
        <f t="shared" si="71"/>
        <v>Iowa,Tama County</v>
      </c>
      <c r="C2124" s="16" t="s">
        <v>28</v>
      </c>
      <c r="D2124" s="12" t="s">
        <v>723</v>
      </c>
      <c r="E2124" s="17" t="s">
        <v>4194</v>
      </c>
      <c r="F2124" s="34">
        <v>4</v>
      </c>
      <c r="G2124" s="37">
        <v>5</v>
      </c>
      <c r="H2124" s="53">
        <v>3</v>
      </c>
      <c r="I2124" s="17">
        <v>1</v>
      </c>
      <c r="J2124" s="17">
        <v>1</v>
      </c>
      <c r="K2124" s="49">
        <v>4</v>
      </c>
      <c r="L2124" s="16">
        <f t="shared" si="70"/>
        <v>18</v>
      </c>
    </row>
    <row r="2125" spans="1:12" x14ac:dyDescent="0.25">
      <c r="A2125">
        <v>845</v>
      </c>
      <c r="B2125" t="str">
        <f t="shared" si="71"/>
        <v>Iowa,Wapello County</v>
      </c>
      <c r="C2125" s="16" t="s">
        <v>28</v>
      </c>
      <c r="D2125" s="12" t="s">
        <v>724</v>
      </c>
      <c r="E2125" s="17" t="s">
        <v>4071</v>
      </c>
      <c r="F2125" s="34">
        <v>4</v>
      </c>
      <c r="G2125" s="19">
        <v>4</v>
      </c>
      <c r="H2125" s="24">
        <v>5</v>
      </c>
      <c r="I2125" s="17">
        <v>1</v>
      </c>
      <c r="J2125" s="30">
        <v>2</v>
      </c>
      <c r="K2125" s="49">
        <v>4</v>
      </c>
      <c r="L2125" s="16">
        <f t="shared" si="70"/>
        <v>20</v>
      </c>
    </row>
    <row r="2126" spans="1:12" x14ac:dyDescent="0.25">
      <c r="A2126">
        <v>849</v>
      </c>
      <c r="B2126" t="str">
        <f t="shared" si="71"/>
        <v>Iowa,Webster County</v>
      </c>
      <c r="C2126" s="16" t="s">
        <v>28</v>
      </c>
      <c r="D2126" s="12" t="s">
        <v>544</v>
      </c>
      <c r="E2126" s="17" t="s">
        <v>4135</v>
      </c>
      <c r="F2126" s="34">
        <v>4</v>
      </c>
      <c r="G2126" s="37">
        <v>5</v>
      </c>
      <c r="H2126" s="36">
        <v>4</v>
      </c>
      <c r="I2126" s="17">
        <v>1</v>
      </c>
      <c r="J2126" s="17">
        <v>1</v>
      </c>
      <c r="K2126" s="49">
        <v>4</v>
      </c>
      <c r="L2126" s="16">
        <f t="shared" si="70"/>
        <v>19</v>
      </c>
    </row>
    <row r="2127" spans="1:12" x14ac:dyDescent="0.25">
      <c r="A2127">
        <v>850</v>
      </c>
      <c r="B2127" t="str">
        <f t="shared" si="71"/>
        <v>Iowa,Winnebago County</v>
      </c>
      <c r="C2127" s="16" t="s">
        <v>28</v>
      </c>
      <c r="D2127" s="12" t="s">
        <v>640</v>
      </c>
      <c r="E2127" s="17" t="s">
        <v>4305</v>
      </c>
      <c r="F2127" s="43">
        <v>3</v>
      </c>
      <c r="G2127" s="37">
        <v>5</v>
      </c>
      <c r="H2127" s="53">
        <v>3</v>
      </c>
      <c r="I2127" s="17">
        <v>1</v>
      </c>
      <c r="J2127" s="17">
        <v>1</v>
      </c>
      <c r="K2127" s="49">
        <v>4</v>
      </c>
      <c r="L2127" s="16">
        <f t="shared" si="70"/>
        <v>17</v>
      </c>
    </row>
    <row r="2128" spans="1:12" x14ac:dyDescent="0.25">
      <c r="A2128">
        <v>851</v>
      </c>
      <c r="B2128" t="str">
        <f t="shared" si="71"/>
        <v>Iowa,Winneshiek County</v>
      </c>
      <c r="C2128" s="16" t="s">
        <v>28</v>
      </c>
      <c r="D2128" s="12" t="s">
        <v>725</v>
      </c>
      <c r="E2128" s="17" t="s">
        <v>4306</v>
      </c>
      <c r="F2128" s="34">
        <v>4</v>
      </c>
      <c r="G2128" s="19">
        <v>4</v>
      </c>
      <c r="H2128" s="53">
        <v>3</v>
      </c>
      <c r="I2128" s="17">
        <v>1</v>
      </c>
      <c r="J2128" s="17">
        <v>1</v>
      </c>
      <c r="K2128" s="49">
        <v>4</v>
      </c>
      <c r="L2128" s="16">
        <f t="shared" si="70"/>
        <v>17</v>
      </c>
    </row>
    <row r="2129" spans="1:12" x14ac:dyDescent="0.25">
      <c r="A2129">
        <v>852</v>
      </c>
      <c r="B2129" t="str">
        <f t="shared" si="71"/>
        <v>Iowa,Woodbury County</v>
      </c>
      <c r="C2129" s="16" t="s">
        <v>28</v>
      </c>
      <c r="D2129" s="12" t="s">
        <v>726</v>
      </c>
      <c r="E2129" s="17" t="s">
        <v>4307</v>
      </c>
      <c r="F2129" s="34">
        <v>4</v>
      </c>
      <c r="G2129" s="27">
        <v>2</v>
      </c>
      <c r="H2129" s="36">
        <v>4</v>
      </c>
      <c r="I2129" s="17">
        <v>1</v>
      </c>
      <c r="J2129" s="17">
        <v>1</v>
      </c>
      <c r="K2129" s="49">
        <v>4</v>
      </c>
      <c r="L2129" s="16">
        <f t="shared" si="70"/>
        <v>16</v>
      </c>
    </row>
    <row r="2130" spans="1:12" x14ac:dyDescent="0.25">
      <c r="A2130">
        <v>853</v>
      </c>
      <c r="B2130" t="str">
        <f t="shared" si="71"/>
        <v>Iowa,Worth County</v>
      </c>
      <c r="C2130" s="16" t="s">
        <v>28</v>
      </c>
      <c r="D2130" s="12" t="s">
        <v>549</v>
      </c>
      <c r="E2130" s="17" t="s">
        <v>4448</v>
      </c>
      <c r="F2130" s="43">
        <v>3</v>
      </c>
      <c r="G2130" s="19">
        <v>4</v>
      </c>
      <c r="H2130" s="53">
        <v>3</v>
      </c>
      <c r="I2130" s="17">
        <v>1</v>
      </c>
      <c r="J2130" s="17">
        <v>1</v>
      </c>
      <c r="K2130" s="49">
        <v>4</v>
      </c>
      <c r="L2130" s="16">
        <f t="shared" si="70"/>
        <v>16</v>
      </c>
    </row>
    <row r="2131" spans="1:12" x14ac:dyDescent="0.25">
      <c r="A2131">
        <v>854</v>
      </c>
      <c r="B2131" t="str">
        <f t="shared" si="71"/>
        <v>Iowa,Wright County</v>
      </c>
      <c r="C2131" s="16" t="s">
        <v>28</v>
      </c>
      <c r="D2131" s="12" t="s">
        <v>727</v>
      </c>
      <c r="E2131" s="17" t="s">
        <v>4195</v>
      </c>
      <c r="F2131" s="34">
        <v>4</v>
      </c>
      <c r="G2131" s="37">
        <v>5</v>
      </c>
      <c r="H2131" s="53">
        <v>3</v>
      </c>
      <c r="I2131" s="17">
        <v>1</v>
      </c>
      <c r="J2131" s="17">
        <v>1</v>
      </c>
      <c r="K2131" s="49">
        <v>4</v>
      </c>
      <c r="L2131" s="16">
        <f t="shared" si="70"/>
        <v>18</v>
      </c>
    </row>
    <row r="2132" spans="1:12" x14ac:dyDescent="0.25">
      <c r="A2132">
        <v>966</v>
      </c>
      <c r="B2132" t="str">
        <f t="shared" si="71"/>
        <v>Kentucky,Bell County</v>
      </c>
      <c r="C2132" s="16" t="s">
        <v>30</v>
      </c>
      <c r="D2132" s="12" t="s">
        <v>798</v>
      </c>
      <c r="E2132" s="17" t="s">
        <v>4308</v>
      </c>
      <c r="F2132" s="34">
        <v>4</v>
      </c>
      <c r="G2132" s="27">
        <v>2</v>
      </c>
      <c r="H2132" s="53">
        <v>3</v>
      </c>
      <c r="I2132" s="17">
        <v>1</v>
      </c>
      <c r="J2132" s="30">
        <v>2</v>
      </c>
      <c r="K2132" s="49">
        <v>4</v>
      </c>
      <c r="L2132" s="16">
        <f t="shared" si="70"/>
        <v>16</v>
      </c>
    </row>
    <row r="2133" spans="1:12" x14ac:dyDescent="0.25">
      <c r="A2133">
        <v>969</v>
      </c>
      <c r="B2133" t="str">
        <f t="shared" si="71"/>
        <v>Kentucky,Boyd County</v>
      </c>
      <c r="C2133" s="16" t="s">
        <v>30</v>
      </c>
      <c r="D2133" s="12" t="s">
        <v>799</v>
      </c>
      <c r="E2133" s="17" t="s">
        <v>4309</v>
      </c>
      <c r="F2133" s="43">
        <v>3</v>
      </c>
      <c r="G2133" s="19">
        <v>4</v>
      </c>
      <c r="H2133" s="53">
        <v>3</v>
      </c>
      <c r="I2133" s="17">
        <v>1</v>
      </c>
      <c r="J2133" s="30">
        <v>2</v>
      </c>
      <c r="K2133" s="49">
        <v>4</v>
      </c>
      <c r="L2133" s="16">
        <f t="shared" si="70"/>
        <v>17</v>
      </c>
    </row>
    <row r="2134" spans="1:12" x14ac:dyDescent="0.25">
      <c r="A2134">
        <v>1026</v>
      </c>
      <c r="B2134" t="str">
        <f t="shared" si="71"/>
        <v>Kentucky,Letcher County</v>
      </c>
      <c r="C2134" s="16" t="s">
        <v>30</v>
      </c>
      <c r="D2134" s="12" t="s">
        <v>829</v>
      </c>
      <c r="E2134" s="17" t="s">
        <v>4987</v>
      </c>
      <c r="F2134" s="43">
        <v>3</v>
      </c>
      <c r="G2134" s="17">
        <v>1</v>
      </c>
      <c r="H2134" s="17">
        <v>1</v>
      </c>
      <c r="I2134" s="17">
        <v>1</v>
      </c>
      <c r="J2134" s="30">
        <v>2</v>
      </c>
      <c r="K2134" s="49">
        <v>4</v>
      </c>
      <c r="L2134" s="16">
        <f t="shared" si="70"/>
        <v>12</v>
      </c>
    </row>
    <row r="2135" spans="1:12" x14ac:dyDescent="0.25">
      <c r="A2135">
        <v>1039</v>
      </c>
      <c r="B2135" t="str">
        <f t="shared" si="71"/>
        <v>Kentucky,Martin County</v>
      </c>
      <c r="C2135" s="16" t="s">
        <v>30</v>
      </c>
      <c r="D2135" s="12" t="s">
        <v>422</v>
      </c>
      <c r="E2135" s="17" t="s">
        <v>4667</v>
      </c>
      <c r="F2135" s="34">
        <v>4</v>
      </c>
      <c r="G2135" s="19">
        <v>4</v>
      </c>
      <c r="H2135" s="17">
        <v>1</v>
      </c>
      <c r="I2135" s="17">
        <v>1</v>
      </c>
      <c r="J2135" s="30">
        <v>2</v>
      </c>
      <c r="K2135" s="49">
        <v>4</v>
      </c>
      <c r="L2135" s="16">
        <f t="shared" si="70"/>
        <v>16</v>
      </c>
    </row>
    <row r="2136" spans="1:12" x14ac:dyDescent="0.25">
      <c r="A2136">
        <v>1040</v>
      </c>
      <c r="B2136" t="str">
        <f t="shared" si="71"/>
        <v>Kentucky,Mason County</v>
      </c>
      <c r="C2136" s="16" t="s">
        <v>30</v>
      </c>
      <c r="D2136" s="12" t="s">
        <v>620</v>
      </c>
      <c r="E2136" s="17" t="s">
        <v>4196</v>
      </c>
      <c r="F2136" s="34">
        <v>4</v>
      </c>
      <c r="G2136" s="37">
        <v>5</v>
      </c>
      <c r="H2136" s="53">
        <v>3</v>
      </c>
      <c r="I2136" s="17">
        <v>1</v>
      </c>
      <c r="J2136" s="17">
        <v>1</v>
      </c>
      <c r="K2136" s="49">
        <v>4</v>
      </c>
      <c r="L2136" s="16">
        <f t="shared" si="70"/>
        <v>18</v>
      </c>
    </row>
    <row r="2137" spans="1:12" x14ac:dyDescent="0.25">
      <c r="A2137">
        <v>1144</v>
      </c>
      <c r="B2137" t="str">
        <f t="shared" si="71"/>
        <v>Maine,Androscoggin County</v>
      </c>
      <c r="C2137" s="16" t="s">
        <v>32</v>
      </c>
      <c r="D2137" s="12" t="s">
        <v>914</v>
      </c>
      <c r="E2137" s="17" t="s">
        <v>4936</v>
      </c>
      <c r="F2137" s="43">
        <v>3</v>
      </c>
      <c r="G2137" s="19">
        <v>4</v>
      </c>
      <c r="H2137" s="17">
        <v>1</v>
      </c>
      <c r="I2137" s="17">
        <v>1</v>
      </c>
      <c r="J2137" s="17">
        <v>1</v>
      </c>
      <c r="K2137" s="49">
        <v>4</v>
      </c>
      <c r="L2137" s="16">
        <f t="shared" si="70"/>
        <v>14</v>
      </c>
    </row>
    <row r="2138" spans="1:12" x14ac:dyDescent="0.25">
      <c r="A2138">
        <v>1146</v>
      </c>
      <c r="B2138" t="str">
        <f t="shared" si="71"/>
        <v>Maine,Cumberland County</v>
      </c>
      <c r="C2138" s="16" t="s">
        <v>32</v>
      </c>
      <c r="D2138" s="12" t="s">
        <v>597</v>
      </c>
      <c r="E2138" s="17" t="s">
        <v>4668</v>
      </c>
      <c r="F2138" s="43">
        <v>3</v>
      </c>
      <c r="G2138" s="19">
        <v>4</v>
      </c>
      <c r="H2138" s="17">
        <v>1</v>
      </c>
      <c r="I2138" s="25">
        <v>4</v>
      </c>
      <c r="J2138" s="17">
        <v>1</v>
      </c>
      <c r="K2138" s="49">
        <v>4</v>
      </c>
      <c r="L2138" s="16">
        <f t="shared" si="70"/>
        <v>17</v>
      </c>
    </row>
    <row r="2139" spans="1:12" x14ac:dyDescent="0.25">
      <c r="A2139">
        <v>1149</v>
      </c>
      <c r="B2139" t="str">
        <f t="shared" si="71"/>
        <v>Maine,Kennebec County</v>
      </c>
      <c r="C2139" s="16" t="s">
        <v>32</v>
      </c>
      <c r="D2139" s="12" t="s">
        <v>916</v>
      </c>
      <c r="E2139" s="17" t="s">
        <v>4937</v>
      </c>
      <c r="F2139" s="43">
        <v>3</v>
      </c>
      <c r="G2139" s="19">
        <v>4</v>
      </c>
      <c r="H2139" s="17">
        <v>1</v>
      </c>
      <c r="I2139" s="17">
        <v>1</v>
      </c>
      <c r="J2139" s="17">
        <v>1</v>
      </c>
      <c r="K2139" s="49">
        <v>4</v>
      </c>
      <c r="L2139" s="16">
        <f t="shared" si="70"/>
        <v>14</v>
      </c>
    </row>
    <row r="2140" spans="1:12" x14ac:dyDescent="0.25">
      <c r="A2140">
        <v>1150</v>
      </c>
      <c r="B2140" t="str">
        <f t="shared" si="71"/>
        <v>Maine,Knox County</v>
      </c>
      <c r="C2140" s="16" t="s">
        <v>32</v>
      </c>
      <c r="D2140" s="12" t="s">
        <v>613</v>
      </c>
      <c r="E2140" s="17" t="s">
        <v>4834</v>
      </c>
      <c r="F2140" s="43">
        <v>3</v>
      </c>
      <c r="G2140" s="19">
        <v>4</v>
      </c>
      <c r="H2140" s="17">
        <v>1</v>
      </c>
      <c r="I2140" s="40">
        <v>3</v>
      </c>
      <c r="J2140" s="17">
        <v>1</v>
      </c>
      <c r="K2140" s="49">
        <v>4</v>
      </c>
      <c r="L2140" s="16">
        <f t="shared" si="70"/>
        <v>16</v>
      </c>
    </row>
    <row r="2141" spans="1:12" x14ac:dyDescent="0.25">
      <c r="A2141">
        <v>1159</v>
      </c>
      <c r="B2141" t="str">
        <f t="shared" si="71"/>
        <v>Maine,York County</v>
      </c>
      <c r="C2141" s="16" t="s">
        <v>32</v>
      </c>
      <c r="D2141" s="12" t="s">
        <v>923</v>
      </c>
      <c r="E2141" s="17" t="s">
        <v>4669</v>
      </c>
      <c r="F2141" s="43">
        <v>3</v>
      </c>
      <c r="G2141" s="19">
        <v>4</v>
      </c>
      <c r="H2141" s="17">
        <v>1</v>
      </c>
      <c r="I2141" s="25">
        <v>4</v>
      </c>
      <c r="J2141" s="17">
        <v>1</v>
      </c>
      <c r="K2141" s="49">
        <v>4</v>
      </c>
      <c r="L2141" s="16">
        <f t="shared" si="70"/>
        <v>17</v>
      </c>
    </row>
    <row r="2142" spans="1:12" x14ac:dyDescent="0.25">
      <c r="A2142">
        <v>1160</v>
      </c>
      <c r="B2142" t="str">
        <f t="shared" si="71"/>
        <v>Maryland,Allegany County</v>
      </c>
      <c r="C2142" s="16" t="s">
        <v>33</v>
      </c>
      <c r="D2142" s="12" t="s">
        <v>924</v>
      </c>
      <c r="E2142" s="17" t="s">
        <v>4197</v>
      </c>
      <c r="F2142" s="22">
        <v>6</v>
      </c>
      <c r="G2142" s="27">
        <v>2</v>
      </c>
      <c r="H2142" s="53">
        <v>3</v>
      </c>
      <c r="I2142" s="17">
        <v>1</v>
      </c>
      <c r="J2142" s="30">
        <v>2</v>
      </c>
      <c r="K2142" s="49">
        <v>4</v>
      </c>
      <c r="L2142" s="16">
        <f t="shared" si="70"/>
        <v>18</v>
      </c>
    </row>
    <row r="2143" spans="1:12" x14ac:dyDescent="0.25">
      <c r="A2143">
        <v>1161</v>
      </c>
      <c r="B2143" t="str">
        <f t="shared" si="71"/>
        <v>Maryland,Anne Arundel County</v>
      </c>
      <c r="C2143" s="16" t="s">
        <v>33</v>
      </c>
      <c r="D2143" s="12" t="s">
        <v>925</v>
      </c>
      <c r="E2143" s="17" t="s">
        <v>4072</v>
      </c>
      <c r="F2143" s="34">
        <v>4</v>
      </c>
      <c r="G2143" s="19">
        <v>4</v>
      </c>
      <c r="H2143" s="24">
        <v>5</v>
      </c>
      <c r="I2143" s="40">
        <v>3</v>
      </c>
      <c r="J2143" s="17">
        <v>1</v>
      </c>
      <c r="K2143" s="49">
        <v>4</v>
      </c>
      <c r="L2143" s="16">
        <f t="shared" si="70"/>
        <v>21</v>
      </c>
    </row>
    <row r="2144" spans="1:12" x14ac:dyDescent="0.25">
      <c r="A2144">
        <v>1162</v>
      </c>
      <c r="B2144" t="str">
        <f t="shared" si="71"/>
        <v>Maryland,Baltimore County</v>
      </c>
      <c r="C2144" s="16" t="s">
        <v>33</v>
      </c>
      <c r="D2144" s="12" t="s">
        <v>926</v>
      </c>
      <c r="E2144" s="17" t="s">
        <v>4310</v>
      </c>
      <c r="F2144" s="34">
        <v>4</v>
      </c>
      <c r="G2144" s="17">
        <v>1</v>
      </c>
      <c r="H2144" s="36">
        <v>4</v>
      </c>
      <c r="I2144" s="40">
        <v>3</v>
      </c>
      <c r="J2144" s="17">
        <v>1</v>
      </c>
      <c r="K2144" s="49">
        <v>4</v>
      </c>
      <c r="L2144" s="16">
        <f t="shared" si="70"/>
        <v>17</v>
      </c>
    </row>
    <row r="2145" spans="1:12" x14ac:dyDescent="0.25">
      <c r="A2145">
        <v>1163</v>
      </c>
      <c r="B2145" t="str">
        <f t="shared" si="71"/>
        <v>Maryland,Calvert County</v>
      </c>
      <c r="C2145" s="16" t="s">
        <v>33</v>
      </c>
      <c r="D2145" s="12" t="s">
        <v>927</v>
      </c>
      <c r="E2145" s="17" t="s">
        <v>4198</v>
      </c>
      <c r="F2145" s="34">
        <v>4</v>
      </c>
      <c r="G2145" s="17">
        <v>1</v>
      </c>
      <c r="H2145" s="36">
        <v>4</v>
      </c>
      <c r="I2145" s="25">
        <v>4</v>
      </c>
      <c r="J2145" s="17">
        <v>1</v>
      </c>
      <c r="K2145" s="49">
        <v>4</v>
      </c>
      <c r="L2145" s="16">
        <f t="shared" si="70"/>
        <v>18</v>
      </c>
    </row>
    <row r="2146" spans="1:12" x14ac:dyDescent="0.25">
      <c r="A2146">
        <v>1164</v>
      </c>
      <c r="B2146" t="str">
        <f t="shared" si="71"/>
        <v>Maryland,Caroline County</v>
      </c>
      <c r="C2146" s="16" t="s">
        <v>33</v>
      </c>
      <c r="D2146" s="12" t="s">
        <v>928</v>
      </c>
      <c r="E2146" s="17" t="s">
        <v>4029</v>
      </c>
      <c r="F2146" s="34">
        <v>4</v>
      </c>
      <c r="G2146" s="19">
        <v>4</v>
      </c>
      <c r="H2146" s="24">
        <v>5</v>
      </c>
      <c r="I2146" s="25">
        <v>4</v>
      </c>
      <c r="J2146" s="17">
        <v>1</v>
      </c>
      <c r="K2146" s="49">
        <v>4</v>
      </c>
      <c r="L2146" s="16">
        <f t="shared" si="70"/>
        <v>22</v>
      </c>
    </row>
    <row r="2147" spans="1:12" x14ac:dyDescent="0.25">
      <c r="A2147">
        <v>1165</v>
      </c>
      <c r="B2147" t="str">
        <f t="shared" si="71"/>
        <v>Maryland,Carroll County</v>
      </c>
      <c r="C2147" s="16" t="s">
        <v>33</v>
      </c>
      <c r="D2147" s="12" t="s">
        <v>220</v>
      </c>
      <c r="E2147" s="17" t="s">
        <v>4835</v>
      </c>
      <c r="F2147" s="43">
        <v>3</v>
      </c>
      <c r="G2147" s="17">
        <v>1</v>
      </c>
      <c r="H2147" s="53">
        <v>3</v>
      </c>
      <c r="I2147" s="17">
        <v>1</v>
      </c>
      <c r="J2147" s="17">
        <v>1</v>
      </c>
      <c r="K2147" s="49">
        <v>4</v>
      </c>
      <c r="L2147" s="16">
        <f t="shared" si="70"/>
        <v>13</v>
      </c>
    </row>
    <row r="2148" spans="1:12" x14ac:dyDescent="0.25">
      <c r="A2148">
        <v>1166</v>
      </c>
      <c r="B2148" t="str">
        <f t="shared" si="71"/>
        <v>Maryland,Cecil County</v>
      </c>
      <c r="C2148" s="16" t="s">
        <v>33</v>
      </c>
      <c r="D2148" s="12" t="s">
        <v>929</v>
      </c>
      <c r="E2148" s="17" t="s">
        <v>4199</v>
      </c>
      <c r="F2148" s="34">
        <v>4</v>
      </c>
      <c r="G2148" s="17">
        <v>1</v>
      </c>
      <c r="H2148" s="36">
        <v>4</v>
      </c>
      <c r="I2148" s="25">
        <v>4</v>
      </c>
      <c r="J2148" s="17">
        <v>1</v>
      </c>
      <c r="K2148" s="49">
        <v>4</v>
      </c>
      <c r="L2148" s="16">
        <f t="shared" si="70"/>
        <v>18</v>
      </c>
    </row>
    <row r="2149" spans="1:12" x14ac:dyDescent="0.25">
      <c r="A2149">
        <v>1167</v>
      </c>
      <c r="B2149" t="str">
        <f t="shared" si="71"/>
        <v>Maryland,Charles County</v>
      </c>
      <c r="C2149" s="16" t="s">
        <v>33</v>
      </c>
      <c r="D2149" s="12" t="s">
        <v>930</v>
      </c>
      <c r="E2149" s="17" t="s">
        <v>4073</v>
      </c>
      <c r="F2149" s="34">
        <v>4</v>
      </c>
      <c r="G2149" s="19">
        <v>4</v>
      </c>
      <c r="H2149" s="36">
        <v>4</v>
      </c>
      <c r="I2149" s="25">
        <v>4</v>
      </c>
      <c r="J2149" s="17">
        <v>1</v>
      </c>
      <c r="K2149" s="49">
        <v>4</v>
      </c>
      <c r="L2149" s="16">
        <f t="shared" si="70"/>
        <v>21</v>
      </c>
    </row>
    <row r="2150" spans="1:12" x14ac:dyDescent="0.25">
      <c r="A2150">
        <v>1169</v>
      </c>
      <c r="B2150" t="str">
        <f t="shared" si="71"/>
        <v>Maryland,Frederick County</v>
      </c>
      <c r="C2150" s="16" t="s">
        <v>33</v>
      </c>
      <c r="D2150" s="12" t="s">
        <v>932</v>
      </c>
      <c r="E2150" s="17" t="s">
        <v>4449</v>
      </c>
      <c r="F2150" s="43">
        <v>3</v>
      </c>
      <c r="G2150" s="27">
        <v>2</v>
      </c>
      <c r="H2150" s="36">
        <v>4</v>
      </c>
      <c r="I2150" s="17">
        <v>1</v>
      </c>
      <c r="J2150" s="17">
        <v>1</v>
      </c>
      <c r="K2150" s="49">
        <v>4</v>
      </c>
      <c r="L2150" s="16">
        <f t="shared" si="70"/>
        <v>15</v>
      </c>
    </row>
    <row r="2151" spans="1:12" x14ac:dyDescent="0.25">
      <c r="A2151">
        <v>1170</v>
      </c>
      <c r="B2151" t="str">
        <f t="shared" si="71"/>
        <v>Maryland,Garrett County</v>
      </c>
      <c r="C2151" s="16" t="s">
        <v>33</v>
      </c>
      <c r="D2151" s="12" t="s">
        <v>933</v>
      </c>
      <c r="E2151" s="17" t="s">
        <v>4450</v>
      </c>
      <c r="F2151" s="43">
        <v>3</v>
      </c>
      <c r="G2151" s="27">
        <v>2</v>
      </c>
      <c r="H2151" s="53">
        <v>3</v>
      </c>
      <c r="I2151" s="17">
        <v>1</v>
      </c>
      <c r="J2151" s="30">
        <v>2</v>
      </c>
      <c r="K2151" s="49">
        <v>4</v>
      </c>
      <c r="L2151" s="16">
        <f t="shared" si="70"/>
        <v>15</v>
      </c>
    </row>
    <row r="2152" spans="1:12" x14ac:dyDescent="0.25">
      <c r="A2152">
        <v>1171</v>
      </c>
      <c r="B2152" t="str">
        <f t="shared" si="71"/>
        <v>Maryland,Harford County</v>
      </c>
      <c r="C2152" s="16" t="s">
        <v>33</v>
      </c>
      <c r="D2152" s="12" t="s">
        <v>934</v>
      </c>
      <c r="E2152" s="17" t="s">
        <v>4311</v>
      </c>
      <c r="F2152" s="34">
        <v>4</v>
      </c>
      <c r="G2152" s="17">
        <v>1</v>
      </c>
      <c r="H2152" s="36">
        <v>4</v>
      </c>
      <c r="I2152" s="40">
        <v>3</v>
      </c>
      <c r="J2152" s="17">
        <v>1</v>
      </c>
      <c r="K2152" s="49">
        <v>4</v>
      </c>
      <c r="L2152" s="16">
        <f t="shared" si="70"/>
        <v>17</v>
      </c>
    </row>
    <row r="2153" spans="1:12" x14ac:dyDescent="0.25">
      <c r="A2153">
        <v>1172</v>
      </c>
      <c r="B2153" t="str">
        <f t="shared" si="71"/>
        <v>Maryland,Howard County</v>
      </c>
      <c r="C2153" s="16" t="s">
        <v>33</v>
      </c>
      <c r="D2153" s="12" t="s">
        <v>238</v>
      </c>
      <c r="E2153" s="17" t="s">
        <v>4451</v>
      </c>
      <c r="F2153" s="34">
        <v>4</v>
      </c>
      <c r="G2153" s="17">
        <v>1</v>
      </c>
      <c r="H2153" s="36">
        <v>4</v>
      </c>
      <c r="I2153" s="17">
        <v>1</v>
      </c>
      <c r="J2153" s="17">
        <v>1</v>
      </c>
      <c r="K2153" s="49">
        <v>4</v>
      </c>
      <c r="L2153" s="16">
        <f t="shared" si="70"/>
        <v>15</v>
      </c>
    </row>
    <row r="2154" spans="1:12" x14ac:dyDescent="0.25">
      <c r="A2154">
        <v>1173</v>
      </c>
      <c r="B2154" t="str">
        <f t="shared" si="71"/>
        <v>Maryland,Kent County</v>
      </c>
      <c r="C2154" s="16" t="s">
        <v>33</v>
      </c>
      <c r="D2154" s="12" t="s">
        <v>390</v>
      </c>
      <c r="E2154" s="17" t="s">
        <v>4030</v>
      </c>
      <c r="F2154" s="34">
        <v>4</v>
      </c>
      <c r="G2154" s="19">
        <v>4</v>
      </c>
      <c r="H2154" s="24">
        <v>5</v>
      </c>
      <c r="I2154" s="25">
        <v>4</v>
      </c>
      <c r="J2154" s="17">
        <v>1</v>
      </c>
      <c r="K2154" s="49">
        <v>4</v>
      </c>
      <c r="L2154" s="16">
        <f t="shared" si="70"/>
        <v>22</v>
      </c>
    </row>
    <row r="2155" spans="1:12" x14ac:dyDescent="0.25">
      <c r="A2155">
        <v>1174</v>
      </c>
      <c r="B2155" t="str">
        <f t="shared" si="71"/>
        <v>Maryland,Montgomery County</v>
      </c>
      <c r="C2155" s="16" t="s">
        <v>33</v>
      </c>
      <c r="D2155" s="12" t="s">
        <v>155</v>
      </c>
      <c r="E2155" s="17" t="s">
        <v>4136</v>
      </c>
      <c r="F2155" s="34">
        <v>4</v>
      </c>
      <c r="G2155" s="19">
        <v>4</v>
      </c>
      <c r="H2155" s="24">
        <v>5</v>
      </c>
      <c r="I2155" s="17">
        <v>1</v>
      </c>
      <c r="J2155" s="17">
        <v>1</v>
      </c>
      <c r="K2155" s="49">
        <v>4</v>
      </c>
      <c r="L2155" s="16">
        <f t="shared" si="70"/>
        <v>19</v>
      </c>
    </row>
    <row r="2156" spans="1:12" x14ac:dyDescent="0.25">
      <c r="A2156">
        <v>1175</v>
      </c>
      <c r="B2156" t="str">
        <f t="shared" si="71"/>
        <v>Maryland,Prince George's County</v>
      </c>
      <c r="C2156" s="16" t="s">
        <v>33</v>
      </c>
      <c r="D2156" s="12" t="s">
        <v>935</v>
      </c>
      <c r="E2156" s="17" t="s">
        <v>4074</v>
      </c>
      <c r="F2156" s="22">
        <v>6</v>
      </c>
      <c r="G2156" s="27">
        <v>2</v>
      </c>
      <c r="H2156" s="24">
        <v>5</v>
      </c>
      <c r="I2156" s="40">
        <v>3</v>
      </c>
      <c r="J2156" s="17">
        <v>1</v>
      </c>
      <c r="K2156" s="49">
        <v>4</v>
      </c>
      <c r="L2156" s="16">
        <f t="shared" si="70"/>
        <v>21</v>
      </c>
    </row>
    <row r="2157" spans="1:12" x14ac:dyDescent="0.25">
      <c r="A2157">
        <v>1176</v>
      </c>
      <c r="B2157" t="str">
        <f t="shared" si="71"/>
        <v>Maryland,Queen Anne's County</v>
      </c>
      <c r="C2157" s="16" t="s">
        <v>33</v>
      </c>
      <c r="D2157" s="12" t="s">
        <v>936</v>
      </c>
      <c r="E2157" s="17" t="s">
        <v>4031</v>
      </c>
      <c r="F2157" s="34">
        <v>4</v>
      </c>
      <c r="G2157" s="19">
        <v>4</v>
      </c>
      <c r="H2157" s="24">
        <v>5</v>
      </c>
      <c r="I2157" s="25">
        <v>4</v>
      </c>
      <c r="J2157" s="17">
        <v>1</v>
      </c>
      <c r="K2157" s="49">
        <v>4</v>
      </c>
      <c r="L2157" s="16">
        <f t="shared" si="70"/>
        <v>22</v>
      </c>
    </row>
    <row r="2158" spans="1:12" x14ac:dyDescent="0.25">
      <c r="A2158">
        <v>1177</v>
      </c>
      <c r="B2158" t="str">
        <f t="shared" si="71"/>
        <v>Maryland,St Mary's County</v>
      </c>
      <c r="C2158" s="16" t="s">
        <v>33</v>
      </c>
      <c r="D2158" s="12" t="s">
        <v>937</v>
      </c>
      <c r="E2158" s="17" t="s">
        <v>4137</v>
      </c>
      <c r="F2158" s="34">
        <v>4</v>
      </c>
      <c r="G2158" s="19">
        <v>4</v>
      </c>
      <c r="H2158" s="53">
        <v>3</v>
      </c>
      <c r="I2158" s="25">
        <v>4</v>
      </c>
      <c r="J2158" s="17">
        <v>1</v>
      </c>
      <c r="K2158" s="49">
        <v>4</v>
      </c>
      <c r="L2158" s="16">
        <f t="shared" si="70"/>
        <v>20</v>
      </c>
    </row>
    <row r="2159" spans="1:12" x14ac:dyDescent="0.25">
      <c r="A2159">
        <v>1180</v>
      </c>
      <c r="B2159" t="str">
        <f t="shared" si="71"/>
        <v>Maryland,Washington County</v>
      </c>
      <c r="C2159" s="16" t="s">
        <v>33</v>
      </c>
      <c r="D2159" s="12" t="s">
        <v>169</v>
      </c>
      <c r="E2159" s="17" t="s">
        <v>4312</v>
      </c>
      <c r="F2159" s="34">
        <v>4</v>
      </c>
      <c r="G2159" s="27">
        <v>2</v>
      </c>
      <c r="H2159" s="53">
        <v>3</v>
      </c>
      <c r="I2159" s="17">
        <v>1</v>
      </c>
      <c r="J2159" s="30">
        <v>2</v>
      </c>
      <c r="K2159" s="49">
        <v>4</v>
      </c>
      <c r="L2159" s="16">
        <f t="shared" si="70"/>
        <v>16</v>
      </c>
    </row>
    <row r="2160" spans="1:12" x14ac:dyDescent="0.25">
      <c r="A2160">
        <v>1181</v>
      </c>
      <c r="B2160" t="str">
        <f t="shared" si="71"/>
        <v>Maryland,Wicomico County</v>
      </c>
      <c r="C2160" s="16" t="s">
        <v>33</v>
      </c>
      <c r="D2160" s="12" t="s">
        <v>938</v>
      </c>
      <c r="E2160" s="17" t="s">
        <v>4075</v>
      </c>
      <c r="F2160" s="34">
        <v>4</v>
      </c>
      <c r="G2160" s="19">
        <v>4</v>
      </c>
      <c r="H2160" s="36">
        <v>4</v>
      </c>
      <c r="I2160" s="25">
        <v>4</v>
      </c>
      <c r="J2160" s="17">
        <v>1</v>
      </c>
      <c r="K2160" s="49">
        <v>4</v>
      </c>
      <c r="L2160" s="16">
        <f t="shared" si="70"/>
        <v>21</v>
      </c>
    </row>
    <row r="2161" spans="1:12" x14ac:dyDescent="0.25">
      <c r="A2161">
        <v>1183</v>
      </c>
      <c r="B2161" t="str">
        <f t="shared" si="71"/>
        <v>Maryland,Baltimore city</v>
      </c>
      <c r="C2161" s="16" t="s">
        <v>33</v>
      </c>
      <c r="D2161" s="12" t="s">
        <v>940</v>
      </c>
      <c r="E2161" s="17" t="s">
        <v>34</v>
      </c>
      <c r="F2161" s="34">
        <v>4</v>
      </c>
      <c r="G2161" s="17">
        <v>1</v>
      </c>
      <c r="H2161" s="17">
        <v>1</v>
      </c>
      <c r="I2161" s="40">
        <v>3</v>
      </c>
      <c r="J2161" s="17">
        <v>1</v>
      </c>
      <c r="K2161" s="49">
        <v>4</v>
      </c>
      <c r="L2161" s="16">
        <f t="shared" si="70"/>
        <v>14</v>
      </c>
    </row>
    <row r="2162" spans="1:12" x14ac:dyDescent="0.25">
      <c r="A2162">
        <v>1184</v>
      </c>
      <c r="B2162" t="str">
        <f t="shared" si="71"/>
        <v>Massachusetts,Barnstable County</v>
      </c>
      <c r="C2162" s="16" t="s">
        <v>35</v>
      </c>
      <c r="D2162" s="12" t="s">
        <v>941</v>
      </c>
      <c r="E2162" s="17" t="s">
        <v>4452</v>
      </c>
      <c r="F2162" s="43">
        <v>3</v>
      </c>
      <c r="G2162" s="27">
        <v>2</v>
      </c>
      <c r="H2162" s="17">
        <v>1</v>
      </c>
      <c r="I2162" s="56">
        <v>7</v>
      </c>
      <c r="J2162" s="17">
        <v>1</v>
      </c>
      <c r="K2162" s="49">
        <v>4</v>
      </c>
      <c r="L2162" s="16">
        <f t="shared" si="70"/>
        <v>18</v>
      </c>
    </row>
    <row r="2163" spans="1:12" x14ac:dyDescent="0.25">
      <c r="A2163">
        <v>1185</v>
      </c>
      <c r="B2163" t="str">
        <f t="shared" si="71"/>
        <v>Massachusetts,Berkshire County</v>
      </c>
      <c r="C2163" s="16" t="s">
        <v>35</v>
      </c>
      <c r="D2163" s="12" t="s">
        <v>942</v>
      </c>
      <c r="E2163" s="17" t="s">
        <v>4988</v>
      </c>
      <c r="F2163" s="43">
        <v>3</v>
      </c>
      <c r="G2163" s="27">
        <v>2</v>
      </c>
      <c r="H2163" s="17">
        <v>1</v>
      </c>
      <c r="I2163" s="17">
        <v>1</v>
      </c>
      <c r="J2163" s="17">
        <v>1</v>
      </c>
      <c r="K2163" s="49">
        <v>4</v>
      </c>
      <c r="L2163" s="16">
        <f t="shared" si="70"/>
        <v>12</v>
      </c>
    </row>
    <row r="2164" spans="1:12" x14ac:dyDescent="0.25">
      <c r="A2164">
        <v>1186</v>
      </c>
      <c r="B2164" t="str">
        <f t="shared" si="71"/>
        <v>Massachusetts,Bristol County</v>
      </c>
      <c r="C2164" s="16" t="s">
        <v>35</v>
      </c>
      <c r="D2164" s="12" t="s">
        <v>943</v>
      </c>
      <c r="E2164" s="17" t="s">
        <v>4836</v>
      </c>
      <c r="F2164" s="43">
        <v>3</v>
      </c>
      <c r="G2164" s="27">
        <v>2</v>
      </c>
      <c r="H2164" s="17">
        <v>1</v>
      </c>
      <c r="I2164" s="25">
        <v>4</v>
      </c>
      <c r="J2164" s="17">
        <v>1</v>
      </c>
      <c r="K2164" s="49">
        <v>4</v>
      </c>
      <c r="L2164" s="16">
        <f t="shared" si="70"/>
        <v>15</v>
      </c>
    </row>
    <row r="2165" spans="1:12" x14ac:dyDescent="0.25">
      <c r="A2165">
        <v>1188</v>
      </c>
      <c r="B2165" t="str">
        <f t="shared" si="71"/>
        <v>Massachusetts,Essex County</v>
      </c>
      <c r="C2165" s="16" t="s">
        <v>35</v>
      </c>
      <c r="D2165" s="12" t="s">
        <v>945</v>
      </c>
      <c r="E2165" s="17" t="s">
        <v>4453</v>
      </c>
      <c r="F2165" s="43">
        <v>3</v>
      </c>
      <c r="G2165" s="37">
        <v>5</v>
      </c>
      <c r="H2165" s="17">
        <v>1</v>
      </c>
      <c r="I2165" s="25">
        <v>4</v>
      </c>
      <c r="J2165" s="17">
        <v>1</v>
      </c>
      <c r="K2165" s="49">
        <v>4</v>
      </c>
      <c r="L2165" s="16">
        <f t="shared" si="70"/>
        <v>18</v>
      </c>
    </row>
    <row r="2166" spans="1:12" x14ac:dyDescent="0.25">
      <c r="A2166">
        <v>1189</v>
      </c>
      <c r="B2166" t="str">
        <f t="shared" si="71"/>
        <v>Massachusetts,Franklin County</v>
      </c>
      <c r="C2166" s="16" t="s">
        <v>35</v>
      </c>
      <c r="D2166" s="12" t="s">
        <v>134</v>
      </c>
      <c r="E2166" s="17" t="s">
        <v>4938</v>
      </c>
      <c r="F2166" s="43">
        <v>3</v>
      </c>
      <c r="G2166" s="19">
        <v>4</v>
      </c>
      <c r="H2166" s="17">
        <v>1</v>
      </c>
      <c r="I2166" s="17">
        <v>1</v>
      </c>
      <c r="J2166" s="17">
        <v>1</v>
      </c>
      <c r="K2166" s="49">
        <v>4</v>
      </c>
      <c r="L2166" s="16">
        <f t="shared" si="70"/>
        <v>14</v>
      </c>
    </row>
    <row r="2167" spans="1:12" x14ac:dyDescent="0.25">
      <c r="A2167">
        <v>1190</v>
      </c>
      <c r="B2167" t="str">
        <f t="shared" si="71"/>
        <v>Massachusetts,Hampden County</v>
      </c>
      <c r="C2167" s="16" t="s">
        <v>35</v>
      </c>
      <c r="D2167" s="12" t="s">
        <v>946</v>
      </c>
      <c r="E2167" s="17" t="s">
        <v>4670</v>
      </c>
      <c r="F2167" s="34">
        <v>4</v>
      </c>
      <c r="G2167" s="37">
        <v>5</v>
      </c>
      <c r="H2167" s="17">
        <v>1</v>
      </c>
      <c r="I2167" s="17">
        <v>1</v>
      </c>
      <c r="J2167" s="17">
        <v>1</v>
      </c>
      <c r="K2167" s="49">
        <v>4</v>
      </c>
      <c r="L2167" s="16">
        <f t="shared" si="70"/>
        <v>16</v>
      </c>
    </row>
    <row r="2168" spans="1:12" x14ac:dyDescent="0.25">
      <c r="A2168">
        <v>1191</v>
      </c>
      <c r="B2168" t="str">
        <f t="shared" si="71"/>
        <v>Massachusetts,Hampshire County</v>
      </c>
      <c r="C2168" s="16" t="s">
        <v>35</v>
      </c>
      <c r="D2168" s="12" t="s">
        <v>947</v>
      </c>
      <c r="E2168" s="17" t="s">
        <v>4939</v>
      </c>
      <c r="F2168" s="43">
        <v>3</v>
      </c>
      <c r="G2168" s="19">
        <v>4</v>
      </c>
      <c r="H2168" s="17">
        <v>1</v>
      </c>
      <c r="I2168" s="17">
        <v>1</v>
      </c>
      <c r="J2168" s="17">
        <v>1</v>
      </c>
      <c r="K2168" s="49">
        <v>4</v>
      </c>
      <c r="L2168" s="16">
        <f t="shared" si="70"/>
        <v>14</v>
      </c>
    </row>
    <row r="2169" spans="1:12" x14ac:dyDescent="0.25">
      <c r="A2169">
        <v>1192</v>
      </c>
      <c r="B2169" t="str">
        <f t="shared" si="71"/>
        <v>Massachusetts,Middlesex County</v>
      </c>
      <c r="C2169" s="16" t="s">
        <v>35</v>
      </c>
      <c r="D2169" s="12" t="s">
        <v>385</v>
      </c>
      <c r="E2169" s="17" t="s">
        <v>4671</v>
      </c>
      <c r="F2169" s="43">
        <v>3</v>
      </c>
      <c r="G2169" s="19">
        <v>4</v>
      </c>
      <c r="H2169" s="17">
        <v>1</v>
      </c>
      <c r="I2169" s="25">
        <v>4</v>
      </c>
      <c r="J2169" s="17">
        <v>1</v>
      </c>
      <c r="K2169" s="49">
        <v>4</v>
      </c>
      <c r="L2169" s="16">
        <f t="shared" si="70"/>
        <v>17</v>
      </c>
    </row>
    <row r="2170" spans="1:12" x14ac:dyDescent="0.25">
      <c r="A2170">
        <v>1194</v>
      </c>
      <c r="B2170" t="str">
        <f t="shared" si="71"/>
        <v>Massachusetts,Norfolk County</v>
      </c>
      <c r="C2170" s="16" t="s">
        <v>35</v>
      </c>
      <c r="D2170" s="12" t="s">
        <v>949</v>
      </c>
      <c r="E2170" s="17" t="s">
        <v>4672</v>
      </c>
      <c r="F2170" s="43">
        <v>3</v>
      </c>
      <c r="G2170" s="19">
        <v>4</v>
      </c>
      <c r="H2170" s="17">
        <v>1</v>
      </c>
      <c r="I2170" s="25">
        <v>4</v>
      </c>
      <c r="J2170" s="17">
        <v>1</v>
      </c>
      <c r="K2170" s="49">
        <v>4</v>
      </c>
      <c r="L2170" s="16">
        <f t="shared" si="70"/>
        <v>17</v>
      </c>
    </row>
    <row r="2171" spans="1:12" x14ac:dyDescent="0.25">
      <c r="A2171">
        <v>1195</v>
      </c>
      <c r="B2171" t="str">
        <f t="shared" si="71"/>
        <v>Massachusetts,Plymouth County</v>
      </c>
      <c r="C2171" s="16" t="s">
        <v>35</v>
      </c>
      <c r="D2171" s="12" t="s">
        <v>715</v>
      </c>
      <c r="E2171" s="17" t="s">
        <v>4837</v>
      </c>
      <c r="F2171" s="43">
        <v>3</v>
      </c>
      <c r="G2171" s="27">
        <v>2</v>
      </c>
      <c r="H2171" s="17">
        <v>1</v>
      </c>
      <c r="I2171" s="25">
        <v>4</v>
      </c>
      <c r="J2171" s="17">
        <v>1</v>
      </c>
      <c r="K2171" s="49">
        <v>4</v>
      </c>
      <c r="L2171" s="16">
        <f t="shared" si="70"/>
        <v>15</v>
      </c>
    </row>
    <row r="2172" spans="1:12" x14ac:dyDescent="0.25">
      <c r="A2172">
        <v>1197</v>
      </c>
      <c r="B2172" t="str">
        <f t="shared" si="71"/>
        <v>Massachusetts,Worcester County</v>
      </c>
      <c r="C2172" s="16" t="s">
        <v>35</v>
      </c>
      <c r="D2172" s="12" t="s">
        <v>939</v>
      </c>
      <c r="E2172" s="17" t="s">
        <v>4940</v>
      </c>
      <c r="F2172" s="43">
        <v>3</v>
      </c>
      <c r="G2172" s="19">
        <v>4</v>
      </c>
      <c r="H2172" s="17">
        <v>1</v>
      </c>
      <c r="I2172" s="17">
        <v>1</v>
      </c>
      <c r="J2172" s="17">
        <v>1</v>
      </c>
      <c r="K2172" s="49">
        <v>4</v>
      </c>
      <c r="L2172" s="16">
        <f t="shared" si="70"/>
        <v>14</v>
      </c>
    </row>
    <row r="2173" spans="1:12" x14ac:dyDescent="0.25">
      <c r="A2173">
        <v>1198</v>
      </c>
      <c r="B2173" t="str">
        <f t="shared" si="71"/>
        <v>Michican,Alcona County</v>
      </c>
      <c r="C2173" s="16" t="s">
        <v>5067</v>
      </c>
      <c r="D2173" s="12" t="s">
        <v>951</v>
      </c>
      <c r="E2173" s="17" t="s">
        <v>4454</v>
      </c>
      <c r="F2173" s="43">
        <v>3</v>
      </c>
      <c r="G2173" s="19">
        <v>4</v>
      </c>
      <c r="H2173" s="53">
        <v>3</v>
      </c>
      <c r="I2173" s="17">
        <v>1</v>
      </c>
      <c r="J2173" s="17">
        <v>1</v>
      </c>
      <c r="K2173" s="49">
        <v>4</v>
      </c>
      <c r="L2173" s="16">
        <f t="shared" si="70"/>
        <v>16</v>
      </c>
    </row>
    <row r="2174" spans="1:12" x14ac:dyDescent="0.25">
      <c r="A2174">
        <v>1200</v>
      </c>
      <c r="B2174" t="str">
        <f t="shared" si="71"/>
        <v>Michican,Allegan County</v>
      </c>
      <c r="C2174" s="16" t="s">
        <v>5067</v>
      </c>
      <c r="D2174" s="12" t="s">
        <v>953</v>
      </c>
      <c r="E2174" s="17" t="s">
        <v>4673</v>
      </c>
      <c r="F2174" s="43">
        <v>3</v>
      </c>
      <c r="G2174" s="27">
        <v>2</v>
      </c>
      <c r="H2174" s="53">
        <v>3</v>
      </c>
      <c r="I2174" s="17">
        <v>1</v>
      </c>
      <c r="J2174" s="17">
        <v>1</v>
      </c>
      <c r="K2174" s="49">
        <v>4</v>
      </c>
      <c r="L2174" s="16">
        <f t="shared" si="70"/>
        <v>14</v>
      </c>
    </row>
    <row r="2175" spans="1:12" x14ac:dyDescent="0.25">
      <c r="A2175">
        <v>1201</v>
      </c>
      <c r="B2175" t="str">
        <f t="shared" si="71"/>
        <v>Michican,Alpena County</v>
      </c>
      <c r="C2175" s="16" t="s">
        <v>5067</v>
      </c>
      <c r="D2175" s="12" t="s">
        <v>954</v>
      </c>
      <c r="E2175" s="17" t="s">
        <v>4455</v>
      </c>
      <c r="F2175" s="43">
        <v>3</v>
      </c>
      <c r="G2175" s="19">
        <v>4</v>
      </c>
      <c r="H2175" s="53">
        <v>3</v>
      </c>
      <c r="I2175" s="17">
        <v>1</v>
      </c>
      <c r="J2175" s="17">
        <v>1</v>
      </c>
      <c r="K2175" s="49">
        <v>4</v>
      </c>
      <c r="L2175" s="16">
        <f t="shared" si="70"/>
        <v>16</v>
      </c>
    </row>
    <row r="2176" spans="1:12" x14ac:dyDescent="0.25">
      <c r="A2176">
        <v>1202</v>
      </c>
      <c r="B2176" t="str">
        <f t="shared" si="71"/>
        <v>Michican,Antrim County</v>
      </c>
      <c r="C2176" s="16" t="s">
        <v>5067</v>
      </c>
      <c r="D2176" s="12" t="s">
        <v>955</v>
      </c>
      <c r="E2176" s="17" t="s">
        <v>4838</v>
      </c>
      <c r="F2176" s="43">
        <v>3</v>
      </c>
      <c r="G2176" s="17">
        <v>1</v>
      </c>
      <c r="H2176" s="53">
        <v>3</v>
      </c>
      <c r="I2176" s="17">
        <v>1</v>
      </c>
      <c r="J2176" s="17">
        <v>1</v>
      </c>
      <c r="K2176" s="49">
        <v>4</v>
      </c>
      <c r="L2176" s="16">
        <f t="shared" si="70"/>
        <v>13</v>
      </c>
    </row>
    <row r="2177" spans="1:12" x14ac:dyDescent="0.25">
      <c r="A2177">
        <v>1203</v>
      </c>
      <c r="B2177" t="str">
        <f t="shared" si="71"/>
        <v>Michican,Arenac County</v>
      </c>
      <c r="C2177" s="16" t="s">
        <v>5067</v>
      </c>
      <c r="D2177" s="12" t="s">
        <v>956</v>
      </c>
      <c r="E2177" s="17" t="s">
        <v>4839</v>
      </c>
      <c r="F2177" s="43">
        <v>3</v>
      </c>
      <c r="G2177" s="17">
        <v>1</v>
      </c>
      <c r="H2177" s="53">
        <v>3</v>
      </c>
      <c r="I2177" s="17">
        <v>1</v>
      </c>
      <c r="J2177" s="17">
        <v>1</v>
      </c>
      <c r="K2177" s="49">
        <v>4</v>
      </c>
      <c r="L2177" s="16">
        <f t="shared" si="70"/>
        <v>13</v>
      </c>
    </row>
    <row r="2178" spans="1:12" x14ac:dyDescent="0.25">
      <c r="A2178">
        <v>1204</v>
      </c>
      <c r="B2178" t="str">
        <f t="shared" si="71"/>
        <v>Michican,Baraga County</v>
      </c>
      <c r="C2178" s="16" t="s">
        <v>5067</v>
      </c>
      <c r="D2178" s="12" t="s">
        <v>957</v>
      </c>
      <c r="E2178" s="17" t="s">
        <v>4313</v>
      </c>
      <c r="F2178" s="43">
        <v>3</v>
      </c>
      <c r="G2178" s="27">
        <v>2</v>
      </c>
      <c r="H2178" s="53">
        <v>3</v>
      </c>
      <c r="I2178" s="17">
        <v>1</v>
      </c>
      <c r="J2178" s="50">
        <v>3</v>
      </c>
      <c r="K2178" s="49">
        <v>4</v>
      </c>
      <c r="L2178" s="16">
        <f t="shared" ref="L2178:L2241" si="72">SUM(F2178:K2178)</f>
        <v>16</v>
      </c>
    </row>
    <row r="2179" spans="1:12" x14ac:dyDescent="0.25">
      <c r="A2179">
        <v>1205</v>
      </c>
      <c r="B2179" t="str">
        <f t="shared" ref="B2179:B2242" si="73">C2179&amp;","&amp;D2179</f>
        <v>Michican,Barry County</v>
      </c>
      <c r="C2179" s="16" t="s">
        <v>5067</v>
      </c>
      <c r="D2179" s="12" t="s">
        <v>958</v>
      </c>
      <c r="E2179" s="17" t="s">
        <v>4456</v>
      </c>
      <c r="F2179" s="43">
        <v>3</v>
      </c>
      <c r="G2179" s="19">
        <v>4</v>
      </c>
      <c r="H2179" s="53">
        <v>3</v>
      </c>
      <c r="I2179" s="17">
        <v>1</v>
      </c>
      <c r="J2179" s="17">
        <v>1</v>
      </c>
      <c r="K2179" s="49">
        <v>4</v>
      </c>
      <c r="L2179" s="16">
        <f t="shared" si="72"/>
        <v>16</v>
      </c>
    </row>
    <row r="2180" spans="1:12" x14ac:dyDescent="0.25">
      <c r="A2180">
        <v>1206</v>
      </c>
      <c r="B2180" t="str">
        <f t="shared" si="73"/>
        <v>Michican,Bay County</v>
      </c>
      <c r="C2180" s="16" t="s">
        <v>5067</v>
      </c>
      <c r="D2180" s="12" t="s">
        <v>395</v>
      </c>
      <c r="E2180" s="17" t="s">
        <v>4314</v>
      </c>
      <c r="F2180" s="43">
        <v>3</v>
      </c>
      <c r="G2180" s="37">
        <v>5</v>
      </c>
      <c r="H2180" s="53">
        <v>3</v>
      </c>
      <c r="I2180" s="17">
        <v>1</v>
      </c>
      <c r="J2180" s="17">
        <v>1</v>
      </c>
      <c r="K2180" s="49">
        <v>4</v>
      </c>
      <c r="L2180" s="16">
        <f t="shared" si="72"/>
        <v>17</v>
      </c>
    </row>
    <row r="2181" spans="1:12" x14ac:dyDescent="0.25">
      <c r="A2181">
        <v>1207</v>
      </c>
      <c r="B2181" t="str">
        <f t="shared" si="73"/>
        <v>Michican,Benzie County</v>
      </c>
      <c r="C2181" s="16" t="s">
        <v>5067</v>
      </c>
      <c r="D2181" s="12" t="s">
        <v>959</v>
      </c>
      <c r="E2181" s="17" t="s">
        <v>4840</v>
      </c>
      <c r="F2181" s="43">
        <v>3</v>
      </c>
      <c r="G2181" s="17">
        <v>1</v>
      </c>
      <c r="H2181" s="53">
        <v>3</v>
      </c>
      <c r="I2181" s="17">
        <v>1</v>
      </c>
      <c r="J2181" s="17">
        <v>1</v>
      </c>
      <c r="K2181" s="49">
        <v>4</v>
      </c>
      <c r="L2181" s="16">
        <f t="shared" si="72"/>
        <v>13</v>
      </c>
    </row>
    <row r="2182" spans="1:12" x14ac:dyDescent="0.25">
      <c r="A2182">
        <v>1208</v>
      </c>
      <c r="B2182" t="str">
        <f t="shared" si="73"/>
        <v>Michican,Berrien County</v>
      </c>
      <c r="C2182" s="16" t="s">
        <v>5067</v>
      </c>
      <c r="D2182" s="12" t="s">
        <v>449</v>
      </c>
      <c r="E2182" s="17" t="s">
        <v>4200</v>
      </c>
      <c r="F2182" s="34">
        <v>4</v>
      </c>
      <c r="G2182" s="37">
        <v>5</v>
      </c>
      <c r="H2182" s="53">
        <v>3</v>
      </c>
      <c r="I2182" s="17">
        <v>1</v>
      </c>
      <c r="J2182" s="17">
        <v>1</v>
      </c>
      <c r="K2182" s="49">
        <v>4</v>
      </c>
      <c r="L2182" s="16">
        <f t="shared" si="72"/>
        <v>18</v>
      </c>
    </row>
    <row r="2183" spans="1:12" x14ac:dyDescent="0.25">
      <c r="A2183">
        <v>1209</v>
      </c>
      <c r="B2183" t="str">
        <f t="shared" si="73"/>
        <v>Michican,Branch County</v>
      </c>
      <c r="C2183" s="16" t="s">
        <v>5067</v>
      </c>
      <c r="D2183" s="12" t="s">
        <v>960</v>
      </c>
      <c r="E2183" s="17" t="s">
        <v>4457</v>
      </c>
      <c r="F2183" s="43">
        <v>3</v>
      </c>
      <c r="G2183" s="19">
        <v>4</v>
      </c>
      <c r="H2183" s="53">
        <v>3</v>
      </c>
      <c r="I2183" s="17">
        <v>1</v>
      </c>
      <c r="J2183" s="17">
        <v>1</v>
      </c>
      <c r="K2183" s="49">
        <v>4</v>
      </c>
      <c r="L2183" s="16">
        <f t="shared" si="72"/>
        <v>16</v>
      </c>
    </row>
    <row r="2184" spans="1:12" x14ac:dyDescent="0.25">
      <c r="A2184">
        <v>1210</v>
      </c>
      <c r="B2184" t="str">
        <f t="shared" si="73"/>
        <v>Michican,Calhoun County</v>
      </c>
      <c r="C2184" s="16" t="s">
        <v>5067</v>
      </c>
      <c r="D2184" s="12" t="s">
        <v>112</v>
      </c>
      <c r="E2184" s="17" t="s">
        <v>4458</v>
      </c>
      <c r="F2184" s="43">
        <v>3</v>
      </c>
      <c r="G2184" s="19">
        <v>4</v>
      </c>
      <c r="H2184" s="53">
        <v>3</v>
      </c>
      <c r="I2184" s="17">
        <v>1</v>
      </c>
      <c r="J2184" s="17">
        <v>1</v>
      </c>
      <c r="K2184" s="49">
        <v>4</v>
      </c>
      <c r="L2184" s="16">
        <f t="shared" si="72"/>
        <v>16</v>
      </c>
    </row>
    <row r="2185" spans="1:12" x14ac:dyDescent="0.25">
      <c r="A2185">
        <v>1211</v>
      </c>
      <c r="B2185" t="str">
        <f t="shared" si="73"/>
        <v>Michican,Cass County</v>
      </c>
      <c r="C2185" s="16" t="s">
        <v>5067</v>
      </c>
      <c r="D2185" s="12" t="s">
        <v>592</v>
      </c>
      <c r="E2185" s="17" t="s">
        <v>4459</v>
      </c>
      <c r="F2185" s="43">
        <v>3</v>
      </c>
      <c r="G2185" s="19">
        <v>4</v>
      </c>
      <c r="H2185" s="53">
        <v>3</v>
      </c>
      <c r="I2185" s="17">
        <v>1</v>
      </c>
      <c r="J2185" s="17">
        <v>1</v>
      </c>
      <c r="K2185" s="49">
        <v>4</v>
      </c>
      <c r="L2185" s="16">
        <f t="shared" si="72"/>
        <v>16</v>
      </c>
    </row>
    <row r="2186" spans="1:12" x14ac:dyDescent="0.25">
      <c r="A2186">
        <v>1212</v>
      </c>
      <c r="B2186" t="str">
        <f t="shared" si="73"/>
        <v>Michican,Charlevoix County</v>
      </c>
      <c r="C2186" s="16" t="s">
        <v>5067</v>
      </c>
      <c r="D2186" s="12" t="s">
        <v>961</v>
      </c>
      <c r="E2186" s="17" t="s">
        <v>4841</v>
      </c>
      <c r="F2186" s="43">
        <v>3</v>
      </c>
      <c r="G2186" s="17">
        <v>1</v>
      </c>
      <c r="H2186" s="53">
        <v>3</v>
      </c>
      <c r="I2186" s="17">
        <v>1</v>
      </c>
      <c r="J2186" s="17">
        <v>1</v>
      </c>
      <c r="K2186" s="49">
        <v>4</v>
      </c>
      <c r="L2186" s="16">
        <f t="shared" si="72"/>
        <v>13</v>
      </c>
    </row>
    <row r="2187" spans="1:12" x14ac:dyDescent="0.25">
      <c r="A2187">
        <v>1213</v>
      </c>
      <c r="B2187" t="str">
        <f t="shared" si="73"/>
        <v>Michican,Cheboygan County</v>
      </c>
      <c r="C2187" s="16" t="s">
        <v>5067</v>
      </c>
      <c r="D2187" s="12" t="s">
        <v>962</v>
      </c>
      <c r="E2187" s="17" t="s">
        <v>4315</v>
      </c>
      <c r="F2187" s="43">
        <v>3</v>
      </c>
      <c r="G2187" s="19">
        <v>4</v>
      </c>
      <c r="H2187" s="53">
        <v>3</v>
      </c>
      <c r="I2187" s="17">
        <v>1</v>
      </c>
      <c r="J2187" s="30">
        <v>2</v>
      </c>
      <c r="K2187" s="49">
        <v>4</v>
      </c>
      <c r="L2187" s="16">
        <f t="shared" si="72"/>
        <v>17</v>
      </c>
    </row>
    <row r="2188" spans="1:12" x14ac:dyDescent="0.25">
      <c r="A2188">
        <v>1214</v>
      </c>
      <c r="B2188" t="str">
        <f t="shared" si="73"/>
        <v>Michican,Chippewa County</v>
      </c>
      <c r="C2188" s="16" t="s">
        <v>5067</v>
      </c>
      <c r="D2188" s="12" t="s">
        <v>963</v>
      </c>
      <c r="E2188" s="17" t="s">
        <v>4460</v>
      </c>
      <c r="F2188" s="43">
        <v>3</v>
      </c>
      <c r="G2188" s="19">
        <v>4</v>
      </c>
      <c r="H2188" s="53">
        <v>3</v>
      </c>
      <c r="I2188" s="17">
        <v>1</v>
      </c>
      <c r="J2188" s="17">
        <v>1</v>
      </c>
      <c r="K2188" s="49">
        <v>4</v>
      </c>
      <c r="L2188" s="16">
        <f t="shared" si="72"/>
        <v>16</v>
      </c>
    </row>
    <row r="2189" spans="1:12" x14ac:dyDescent="0.25">
      <c r="A2189">
        <v>1215</v>
      </c>
      <c r="B2189" t="str">
        <f t="shared" si="73"/>
        <v>Michican,Clare County</v>
      </c>
      <c r="C2189" s="16" t="s">
        <v>5067</v>
      </c>
      <c r="D2189" s="12" t="s">
        <v>964</v>
      </c>
      <c r="E2189" s="17" t="s">
        <v>4674</v>
      </c>
      <c r="F2189" s="43">
        <v>3</v>
      </c>
      <c r="G2189" s="27">
        <v>2</v>
      </c>
      <c r="H2189" s="53">
        <v>3</v>
      </c>
      <c r="I2189" s="17">
        <v>1</v>
      </c>
      <c r="J2189" s="17">
        <v>1</v>
      </c>
      <c r="K2189" s="49">
        <v>4</v>
      </c>
      <c r="L2189" s="16">
        <f t="shared" si="72"/>
        <v>14</v>
      </c>
    </row>
    <row r="2190" spans="1:12" x14ac:dyDescent="0.25">
      <c r="A2190">
        <v>1216</v>
      </c>
      <c r="B2190" t="str">
        <f t="shared" si="73"/>
        <v>Michican,Clinton County</v>
      </c>
      <c r="C2190" s="16" t="s">
        <v>5067</v>
      </c>
      <c r="D2190" s="12" t="s">
        <v>595</v>
      </c>
      <c r="E2190" s="17" t="s">
        <v>4461</v>
      </c>
      <c r="F2190" s="43">
        <v>3</v>
      </c>
      <c r="G2190" s="19">
        <v>4</v>
      </c>
      <c r="H2190" s="53">
        <v>3</v>
      </c>
      <c r="I2190" s="17">
        <v>1</v>
      </c>
      <c r="J2190" s="17">
        <v>1</v>
      </c>
      <c r="K2190" s="49">
        <v>4</v>
      </c>
      <c r="L2190" s="16">
        <f t="shared" si="72"/>
        <v>16</v>
      </c>
    </row>
    <row r="2191" spans="1:12" x14ac:dyDescent="0.25">
      <c r="A2191">
        <v>1217</v>
      </c>
      <c r="B2191" t="str">
        <f t="shared" si="73"/>
        <v>Michican,Crawford County</v>
      </c>
      <c r="C2191" s="16" t="s">
        <v>5067</v>
      </c>
      <c r="D2191" s="12" t="s">
        <v>227</v>
      </c>
      <c r="E2191" s="17" t="s">
        <v>4941</v>
      </c>
      <c r="F2191" s="43">
        <v>3</v>
      </c>
      <c r="G2191" s="27">
        <v>2</v>
      </c>
      <c r="H2191" s="17">
        <v>1</v>
      </c>
      <c r="I2191" s="17">
        <v>1</v>
      </c>
      <c r="J2191" s="30">
        <v>2</v>
      </c>
      <c r="K2191" s="49">
        <v>4</v>
      </c>
      <c r="L2191" s="16">
        <f t="shared" si="72"/>
        <v>13</v>
      </c>
    </row>
    <row r="2192" spans="1:12" x14ac:dyDescent="0.25">
      <c r="A2192">
        <v>1218</v>
      </c>
      <c r="B2192" t="str">
        <f t="shared" si="73"/>
        <v>Michican,Delta County</v>
      </c>
      <c r="C2192" s="16" t="s">
        <v>5067</v>
      </c>
      <c r="D2192" s="12" t="s">
        <v>342</v>
      </c>
      <c r="E2192" s="17" t="s">
        <v>4842</v>
      </c>
      <c r="F2192" s="43">
        <v>3</v>
      </c>
      <c r="G2192" s="17">
        <v>1</v>
      </c>
      <c r="H2192" s="53">
        <v>3</v>
      </c>
      <c r="I2192" s="17">
        <v>1</v>
      </c>
      <c r="J2192" s="17">
        <v>1</v>
      </c>
      <c r="K2192" s="49">
        <v>4</v>
      </c>
      <c r="L2192" s="16">
        <f t="shared" si="72"/>
        <v>13</v>
      </c>
    </row>
    <row r="2193" spans="1:12" x14ac:dyDescent="0.25">
      <c r="A2193">
        <v>1219</v>
      </c>
      <c r="B2193" t="str">
        <f t="shared" si="73"/>
        <v>Michican,Dickinson County</v>
      </c>
      <c r="C2193" s="16" t="s">
        <v>5067</v>
      </c>
      <c r="D2193" s="12" t="s">
        <v>696</v>
      </c>
      <c r="E2193" s="17" t="s">
        <v>4675</v>
      </c>
      <c r="F2193" s="43">
        <v>3</v>
      </c>
      <c r="G2193" s="17">
        <v>1</v>
      </c>
      <c r="H2193" s="53">
        <v>3</v>
      </c>
      <c r="I2193" s="17">
        <v>1</v>
      </c>
      <c r="J2193" s="30">
        <v>2</v>
      </c>
      <c r="K2193" s="49">
        <v>4</v>
      </c>
      <c r="L2193" s="16">
        <f t="shared" si="72"/>
        <v>14</v>
      </c>
    </row>
    <row r="2194" spans="1:12" x14ac:dyDescent="0.25">
      <c r="A2194">
        <v>1220</v>
      </c>
      <c r="B2194" t="str">
        <f t="shared" si="73"/>
        <v>Michican,Eaton County</v>
      </c>
      <c r="C2194" s="16" t="s">
        <v>5067</v>
      </c>
      <c r="D2194" s="12" t="s">
        <v>965</v>
      </c>
      <c r="E2194" s="17" t="s">
        <v>4462</v>
      </c>
      <c r="F2194" s="43">
        <v>3</v>
      </c>
      <c r="G2194" s="19">
        <v>4</v>
      </c>
      <c r="H2194" s="53">
        <v>3</v>
      </c>
      <c r="I2194" s="17">
        <v>1</v>
      </c>
      <c r="J2194" s="17">
        <v>1</v>
      </c>
      <c r="K2194" s="49">
        <v>4</v>
      </c>
      <c r="L2194" s="16">
        <f t="shared" si="72"/>
        <v>16</v>
      </c>
    </row>
    <row r="2195" spans="1:12" x14ac:dyDescent="0.25">
      <c r="A2195">
        <v>1221</v>
      </c>
      <c r="B2195" t="str">
        <f t="shared" si="73"/>
        <v>Michican,Emmet County</v>
      </c>
      <c r="C2195" s="16" t="s">
        <v>5067</v>
      </c>
      <c r="D2195" s="12" t="s">
        <v>698</v>
      </c>
      <c r="E2195" s="17" t="s">
        <v>4463</v>
      </c>
      <c r="F2195" s="43">
        <v>3</v>
      </c>
      <c r="G2195" s="27">
        <v>2</v>
      </c>
      <c r="H2195" s="53">
        <v>3</v>
      </c>
      <c r="I2195" s="17">
        <v>1</v>
      </c>
      <c r="J2195" s="30">
        <v>2</v>
      </c>
      <c r="K2195" s="49">
        <v>4</v>
      </c>
      <c r="L2195" s="16">
        <f t="shared" si="72"/>
        <v>15</v>
      </c>
    </row>
    <row r="2196" spans="1:12" x14ac:dyDescent="0.25">
      <c r="A2196">
        <v>1222</v>
      </c>
      <c r="B2196" t="str">
        <f t="shared" si="73"/>
        <v>Michican,Genesee County</v>
      </c>
      <c r="C2196" s="16" t="s">
        <v>5067</v>
      </c>
      <c r="D2196" s="12" t="s">
        <v>966</v>
      </c>
      <c r="E2196" s="17" t="s">
        <v>4464</v>
      </c>
      <c r="F2196" s="43">
        <v>3</v>
      </c>
      <c r="G2196" s="19">
        <v>4</v>
      </c>
      <c r="H2196" s="53">
        <v>3</v>
      </c>
      <c r="I2196" s="17">
        <v>1</v>
      </c>
      <c r="J2196" s="17">
        <v>1</v>
      </c>
      <c r="K2196" s="49">
        <v>4</v>
      </c>
      <c r="L2196" s="16">
        <f t="shared" si="72"/>
        <v>16</v>
      </c>
    </row>
    <row r="2197" spans="1:12" x14ac:dyDescent="0.25">
      <c r="A2197">
        <v>1223</v>
      </c>
      <c r="B2197" t="str">
        <f t="shared" si="73"/>
        <v>Michican,Gladwin County</v>
      </c>
      <c r="C2197" s="16" t="s">
        <v>5067</v>
      </c>
      <c r="D2197" s="12" t="s">
        <v>967</v>
      </c>
      <c r="E2197" s="17" t="s">
        <v>4465</v>
      </c>
      <c r="F2197" s="43">
        <v>3</v>
      </c>
      <c r="G2197" s="19">
        <v>4</v>
      </c>
      <c r="H2197" s="53">
        <v>3</v>
      </c>
      <c r="I2197" s="17">
        <v>1</v>
      </c>
      <c r="J2197" s="17">
        <v>1</v>
      </c>
      <c r="K2197" s="49">
        <v>4</v>
      </c>
      <c r="L2197" s="16">
        <f t="shared" si="72"/>
        <v>16</v>
      </c>
    </row>
    <row r="2198" spans="1:12" x14ac:dyDescent="0.25">
      <c r="A2198">
        <v>1224</v>
      </c>
      <c r="B2198" t="str">
        <f t="shared" si="73"/>
        <v>Michican,Gogebic County</v>
      </c>
      <c r="C2198" s="16" t="s">
        <v>5067</v>
      </c>
      <c r="D2198" s="12" t="s">
        <v>968</v>
      </c>
      <c r="E2198" s="17" t="s">
        <v>4316</v>
      </c>
      <c r="F2198" s="43">
        <v>3</v>
      </c>
      <c r="G2198" s="19">
        <v>4</v>
      </c>
      <c r="H2198" s="53">
        <v>3</v>
      </c>
      <c r="I2198" s="17">
        <v>1</v>
      </c>
      <c r="J2198" s="30">
        <v>2</v>
      </c>
      <c r="K2198" s="49">
        <v>4</v>
      </c>
      <c r="L2198" s="16">
        <f t="shared" si="72"/>
        <v>17</v>
      </c>
    </row>
    <row r="2199" spans="1:12" x14ac:dyDescent="0.25">
      <c r="A2199">
        <v>1225</v>
      </c>
      <c r="B2199" t="str">
        <f t="shared" si="73"/>
        <v>Michican,Grand Traverse County</v>
      </c>
      <c r="C2199" s="16" t="s">
        <v>5067</v>
      </c>
      <c r="D2199" s="12" t="s">
        <v>969</v>
      </c>
      <c r="E2199" s="17" t="s">
        <v>4843</v>
      </c>
      <c r="F2199" s="43">
        <v>3</v>
      </c>
      <c r="G2199" s="17">
        <v>1</v>
      </c>
      <c r="H2199" s="53">
        <v>3</v>
      </c>
      <c r="I2199" s="17">
        <v>1</v>
      </c>
      <c r="J2199" s="17">
        <v>1</v>
      </c>
      <c r="K2199" s="49">
        <v>4</v>
      </c>
      <c r="L2199" s="16">
        <f t="shared" si="72"/>
        <v>13</v>
      </c>
    </row>
    <row r="2200" spans="1:12" x14ac:dyDescent="0.25">
      <c r="A2200">
        <v>1226</v>
      </c>
      <c r="B2200" t="str">
        <f t="shared" si="73"/>
        <v>Michican,Gratiot County</v>
      </c>
      <c r="C2200" s="16" t="s">
        <v>5067</v>
      </c>
      <c r="D2200" s="12" t="s">
        <v>970</v>
      </c>
      <c r="E2200" s="17" t="s">
        <v>4466</v>
      </c>
      <c r="F2200" s="43">
        <v>3</v>
      </c>
      <c r="G2200" s="19">
        <v>4</v>
      </c>
      <c r="H2200" s="53">
        <v>3</v>
      </c>
      <c r="I2200" s="17">
        <v>1</v>
      </c>
      <c r="J2200" s="17">
        <v>1</v>
      </c>
      <c r="K2200" s="49">
        <v>4</v>
      </c>
      <c r="L2200" s="16">
        <f t="shared" si="72"/>
        <v>16</v>
      </c>
    </row>
    <row r="2201" spans="1:12" x14ac:dyDescent="0.25">
      <c r="A2201">
        <v>1227</v>
      </c>
      <c r="B2201" t="str">
        <f t="shared" si="73"/>
        <v>Michican,Hillsdale County</v>
      </c>
      <c r="C2201" s="16" t="s">
        <v>5067</v>
      </c>
      <c r="D2201" s="12" t="s">
        <v>971</v>
      </c>
      <c r="E2201" s="17" t="s">
        <v>4317</v>
      </c>
      <c r="F2201" s="34">
        <v>4</v>
      </c>
      <c r="G2201" s="19">
        <v>4</v>
      </c>
      <c r="H2201" s="53">
        <v>3</v>
      </c>
      <c r="I2201" s="17">
        <v>1</v>
      </c>
      <c r="J2201" s="17">
        <v>1</v>
      </c>
      <c r="K2201" s="49">
        <v>4</v>
      </c>
      <c r="L2201" s="16">
        <f t="shared" si="72"/>
        <v>17</v>
      </c>
    </row>
    <row r="2202" spans="1:12" x14ac:dyDescent="0.25">
      <c r="A2202">
        <v>1229</v>
      </c>
      <c r="B2202" t="str">
        <f t="shared" si="73"/>
        <v>Michican,Huron County</v>
      </c>
      <c r="C2202" s="16" t="s">
        <v>5067</v>
      </c>
      <c r="D2202" s="12" t="s">
        <v>973</v>
      </c>
      <c r="E2202" s="17" t="s">
        <v>4467</v>
      </c>
      <c r="F2202" s="43">
        <v>3</v>
      </c>
      <c r="G2202" s="19">
        <v>4</v>
      </c>
      <c r="H2202" s="53">
        <v>3</v>
      </c>
      <c r="I2202" s="17">
        <v>1</v>
      </c>
      <c r="J2202" s="17">
        <v>1</v>
      </c>
      <c r="K2202" s="49">
        <v>4</v>
      </c>
      <c r="L2202" s="16">
        <f t="shared" si="72"/>
        <v>16</v>
      </c>
    </row>
    <row r="2203" spans="1:12" x14ac:dyDescent="0.25">
      <c r="A2203">
        <v>1230</v>
      </c>
      <c r="B2203" t="str">
        <f t="shared" si="73"/>
        <v>Michican,Ingham County</v>
      </c>
      <c r="C2203" s="16" t="s">
        <v>5067</v>
      </c>
      <c r="D2203" s="12" t="s">
        <v>974</v>
      </c>
      <c r="E2203" s="17" t="s">
        <v>4468</v>
      </c>
      <c r="F2203" s="43">
        <v>3</v>
      </c>
      <c r="G2203" s="19">
        <v>4</v>
      </c>
      <c r="H2203" s="53">
        <v>3</v>
      </c>
      <c r="I2203" s="17">
        <v>1</v>
      </c>
      <c r="J2203" s="17">
        <v>1</v>
      </c>
      <c r="K2203" s="49">
        <v>4</v>
      </c>
      <c r="L2203" s="16">
        <f t="shared" si="72"/>
        <v>16</v>
      </c>
    </row>
    <row r="2204" spans="1:12" x14ac:dyDescent="0.25">
      <c r="A2204">
        <v>1231</v>
      </c>
      <c r="B2204" t="str">
        <f t="shared" si="73"/>
        <v>Michican,Ionia County</v>
      </c>
      <c r="C2204" s="16" t="s">
        <v>5067</v>
      </c>
      <c r="D2204" s="12" t="s">
        <v>975</v>
      </c>
      <c r="E2204" s="17" t="s">
        <v>4676</v>
      </c>
      <c r="F2204" s="43">
        <v>3</v>
      </c>
      <c r="G2204" s="27">
        <v>2</v>
      </c>
      <c r="H2204" s="53">
        <v>3</v>
      </c>
      <c r="I2204" s="17">
        <v>1</v>
      </c>
      <c r="J2204" s="17">
        <v>1</v>
      </c>
      <c r="K2204" s="49">
        <v>4</v>
      </c>
      <c r="L2204" s="16">
        <f t="shared" si="72"/>
        <v>14</v>
      </c>
    </row>
    <row r="2205" spans="1:12" x14ac:dyDescent="0.25">
      <c r="A2205">
        <v>1232</v>
      </c>
      <c r="B2205" t="str">
        <f t="shared" si="73"/>
        <v>Michican,Iosco County</v>
      </c>
      <c r="C2205" s="16" t="s">
        <v>5067</v>
      </c>
      <c r="D2205" s="12" t="s">
        <v>976</v>
      </c>
      <c r="E2205" s="17" t="s">
        <v>4677</v>
      </c>
      <c r="F2205" s="43">
        <v>3</v>
      </c>
      <c r="G2205" s="27">
        <v>2</v>
      </c>
      <c r="H2205" s="53">
        <v>3</v>
      </c>
      <c r="I2205" s="17">
        <v>1</v>
      </c>
      <c r="J2205" s="17">
        <v>1</v>
      </c>
      <c r="K2205" s="49">
        <v>4</v>
      </c>
      <c r="L2205" s="16">
        <f t="shared" si="72"/>
        <v>14</v>
      </c>
    </row>
    <row r="2206" spans="1:12" x14ac:dyDescent="0.25">
      <c r="A2206">
        <v>1233</v>
      </c>
      <c r="B2206" t="str">
        <f t="shared" si="73"/>
        <v>Michican,Iron County</v>
      </c>
      <c r="C2206" s="16" t="s">
        <v>5067</v>
      </c>
      <c r="D2206" s="12" t="s">
        <v>977</v>
      </c>
      <c r="E2206" s="17" t="s">
        <v>4844</v>
      </c>
      <c r="F2206" s="43">
        <v>3</v>
      </c>
      <c r="G2206" s="27">
        <v>2</v>
      </c>
      <c r="H2206" s="17">
        <v>1</v>
      </c>
      <c r="I2206" s="17">
        <v>1</v>
      </c>
      <c r="J2206" s="50">
        <v>3</v>
      </c>
      <c r="K2206" s="49">
        <v>4</v>
      </c>
      <c r="L2206" s="16">
        <f t="shared" si="72"/>
        <v>14</v>
      </c>
    </row>
    <row r="2207" spans="1:12" x14ac:dyDescent="0.25">
      <c r="A2207">
        <v>1234</v>
      </c>
      <c r="B2207" t="str">
        <f t="shared" si="73"/>
        <v>Michican,Isabella County</v>
      </c>
      <c r="C2207" s="16" t="s">
        <v>5067</v>
      </c>
      <c r="D2207" s="12" t="s">
        <v>978</v>
      </c>
      <c r="E2207" s="17" t="s">
        <v>4678</v>
      </c>
      <c r="F2207" s="43">
        <v>3</v>
      </c>
      <c r="G2207" s="27">
        <v>2</v>
      </c>
      <c r="H2207" s="53">
        <v>3</v>
      </c>
      <c r="I2207" s="17">
        <v>1</v>
      </c>
      <c r="J2207" s="17">
        <v>1</v>
      </c>
      <c r="K2207" s="49">
        <v>4</v>
      </c>
      <c r="L2207" s="16">
        <f t="shared" si="72"/>
        <v>14</v>
      </c>
    </row>
    <row r="2208" spans="1:12" x14ac:dyDescent="0.25">
      <c r="A2208">
        <v>1235</v>
      </c>
      <c r="B2208" t="str">
        <f t="shared" si="73"/>
        <v>Michican,Jackson County</v>
      </c>
      <c r="C2208" s="16" t="s">
        <v>5067</v>
      </c>
      <c r="D2208" s="12" t="s">
        <v>140</v>
      </c>
      <c r="E2208" s="17" t="s">
        <v>4469</v>
      </c>
      <c r="F2208" s="43">
        <v>3</v>
      </c>
      <c r="G2208" s="19">
        <v>4</v>
      </c>
      <c r="H2208" s="53">
        <v>3</v>
      </c>
      <c r="I2208" s="17">
        <v>1</v>
      </c>
      <c r="J2208" s="17">
        <v>1</v>
      </c>
      <c r="K2208" s="49">
        <v>4</v>
      </c>
      <c r="L2208" s="16">
        <f t="shared" si="72"/>
        <v>16</v>
      </c>
    </row>
    <row r="2209" spans="1:12" x14ac:dyDescent="0.25">
      <c r="A2209">
        <v>1236</v>
      </c>
      <c r="B2209" t="str">
        <f t="shared" si="73"/>
        <v>Michican,Kalamazoo County</v>
      </c>
      <c r="C2209" s="16" t="s">
        <v>5067</v>
      </c>
      <c r="D2209" s="12" t="s">
        <v>979</v>
      </c>
      <c r="E2209" s="17" t="s">
        <v>4470</v>
      </c>
      <c r="F2209" s="43">
        <v>3</v>
      </c>
      <c r="G2209" s="19">
        <v>4</v>
      </c>
      <c r="H2209" s="53">
        <v>3</v>
      </c>
      <c r="I2209" s="17">
        <v>1</v>
      </c>
      <c r="J2209" s="17">
        <v>1</v>
      </c>
      <c r="K2209" s="49">
        <v>4</v>
      </c>
      <c r="L2209" s="16">
        <f t="shared" si="72"/>
        <v>16</v>
      </c>
    </row>
    <row r="2210" spans="1:12" x14ac:dyDescent="0.25">
      <c r="A2210">
        <v>1237</v>
      </c>
      <c r="B2210" t="str">
        <f t="shared" si="73"/>
        <v>Michican,Kalkaska County</v>
      </c>
      <c r="C2210" s="16" t="s">
        <v>5067</v>
      </c>
      <c r="D2210" s="12" t="s">
        <v>980</v>
      </c>
      <c r="E2210" s="17" t="s">
        <v>4471</v>
      </c>
      <c r="F2210" s="43">
        <v>3</v>
      </c>
      <c r="G2210" s="27">
        <v>2</v>
      </c>
      <c r="H2210" s="53">
        <v>3</v>
      </c>
      <c r="I2210" s="17">
        <v>1</v>
      </c>
      <c r="J2210" s="30">
        <v>2</v>
      </c>
      <c r="K2210" s="49">
        <v>4</v>
      </c>
      <c r="L2210" s="16">
        <f t="shared" si="72"/>
        <v>15</v>
      </c>
    </row>
    <row r="2211" spans="1:12" x14ac:dyDescent="0.25">
      <c r="A2211">
        <v>1238</v>
      </c>
      <c r="B2211" t="str">
        <f t="shared" si="73"/>
        <v>Michican,Kent County</v>
      </c>
      <c r="C2211" s="16" t="s">
        <v>5067</v>
      </c>
      <c r="D2211" s="12" t="s">
        <v>390</v>
      </c>
      <c r="E2211" s="17" t="s">
        <v>4679</v>
      </c>
      <c r="F2211" s="43">
        <v>3</v>
      </c>
      <c r="G2211" s="27">
        <v>2</v>
      </c>
      <c r="H2211" s="53">
        <v>3</v>
      </c>
      <c r="I2211" s="17">
        <v>1</v>
      </c>
      <c r="J2211" s="17">
        <v>1</v>
      </c>
      <c r="K2211" s="49">
        <v>4</v>
      </c>
      <c r="L2211" s="16">
        <f t="shared" si="72"/>
        <v>14</v>
      </c>
    </row>
    <row r="2212" spans="1:12" x14ac:dyDescent="0.25">
      <c r="A2212">
        <v>1240</v>
      </c>
      <c r="B2212" t="str">
        <f t="shared" si="73"/>
        <v>Michican,Lake County</v>
      </c>
      <c r="C2212" s="16" t="s">
        <v>5067</v>
      </c>
      <c r="D2212" s="12" t="s">
        <v>287</v>
      </c>
      <c r="E2212" s="17" t="s">
        <v>4845</v>
      </c>
      <c r="F2212" s="43">
        <v>3</v>
      </c>
      <c r="G2212" s="17">
        <v>1</v>
      </c>
      <c r="H2212" s="53">
        <v>3</v>
      </c>
      <c r="I2212" s="17">
        <v>1</v>
      </c>
      <c r="J2212" s="17">
        <v>1</v>
      </c>
      <c r="K2212" s="49">
        <v>4</v>
      </c>
      <c r="L2212" s="16">
        <f t="shared" si="72"/>
        <v>13</v>
      </c>
    </row>
    <row r="2213" spans="1:12" x14ac:dyDescent="0.25">
      <c r="A2213">
        <v>1241</v>
      </c>
      <c r="B2213" t="str">
        <f t="shared" si="73"/>
        <v>Michican,Lapeer County</v>
      </c>
      <c r="C2213" s="16" t="s">
        <v>5067</v>
      </c>
      <c r="D2213" s="12" t="s">
        <v>982</v>
      </c>
      <c r="E2213" s="17" t="s">
        <v>4472</v>
      </c>
      <c r="F2213" s="43">
        <v>3</v>
      </c>
      <c r="G2213" s="19">
        <v>4</v>
      </c>
      <c r="H2213" s="53">
        <v>3</v>
      </c>
      <c r="I2213" s="17">
        <v>1</v>
      </c>
      <c r="J2213" s="17">
        <v>1</v>
      </c>
      <c r="K2213" s="49">
        <v>4</v>
      </c>
      <c r="L2213" s="16">
        <f t="shared" si="72"/>
        <v>16</v>
      </c>
    </row>
    <row r="2214" spans="1:12" x14ac:dyDescent="0.25">
      <c r="A2214">
        <v>1242</v>
      </c>
      <c r="B2214" t="str">
        <f t="shared" si="73"/>
        <v>Michican,Leelanau County</v>
      </c>
      <c r="C2214" s="16" t="s">
        <v>5067</v>
      </c>
      <c r="D2214" s="12" t="s">
        <v>983</v>
      </c>
      <c r="E2214" s="17" t="s">
        <v>4846</v>
      </c>
      <c r="F2214" s="43">
        <v>3</v>
      </c>
      <c r="G2214" s="17">
        <v>1</v>
      </c>
      <c r="H2214" s="53">
        <v>3</v>
      </c>
      <c r="I2214" s="17">
        <v>1</v>
      </c>
      <c r="J2214" s="17">
        <v>1</v>
      </c>
      <c r="K2214" s="49">
        <v>4</v>
      </c>
      <c r="L2214" s="16">
        <f t="shared" si="72"/>
        <v>13</v>
      </c>
    </row>
    <row r="2215" spans="1:12" x14ac:dyDescent="0.25">
      <c r="A2215">
        <v>1243</v>
      </c>
      <c r="B2215" t="str">
        <f t="shared" si="73"/>
        <v>Michican,Lenawee County</v>
      </c>
      <c r="C2215" s="16" t="s">
        <v>5067</v>
      </c>
      <c r="D2215" s="12" t="s">
        <v>984</v>
      </c>
      <c r="E2215" s="17" t="s">
        <v>4473</v>
      </c>
      <c r="F2215" s="43">
        <v>3</v>
      </c>
      <c r="G2215" s="19">
        <v>4</v>
      </c>
      <c r="H2215" s="53">
        <v>3</v>
      </c>
      <c r="I2215" s="17">
        <v>1</v>
      </c>
      <c r="J2215" s="17">
        <v>1</v>
      </c>
      <c r="K2215" s="49">
        <v>4</v>
      </c>
      <c r="L2215" s="16">
        <f t="shared" si="72"/>
        <v>16</v>
      </c>
    </row>
    <row r="2216" spans="1:12" x14ac:dyDescent="0.25">
      <c r="A2216">
        <v>1244</v>
      </c>
      <c r="B2216" t="str">
        <f t="shared" si="73"/>
        <v>Michican,Livingston County</v>
      </c>
      <c r="C2216" s="16" t="s">
        <v>5067</v>
      </c>
      <c r="D2216" s="12" t="s">
        <v>615</v>
      </c>
      <c r="E2216" s="17" t="s">
        <v>4474</v>
      </c>
      <c r="F2216" s="43">
        <v>3</v>
      </c>
      <c r="G2216" s="19">
        <v>4</v>
      </c>
      <c r="H2216" s="53">
        <v>3</v>
      </c>
      <c r="I2216" s="17">
        <v>1</v>
      </c>
      <c r="J2216" s="17">
        <v>1</v>
      </c>
      <c r="K2216" s="49">
        <v>4</v>
      </c>
      <c r="L2216" s="16">
        <f t="shared" si="72"/>
        <v>16</v>
      </c>
    </row>
    <row r="2217" spans="1:12" x14ac:dyDescent="0.25">
      <c r="A2217">
        <v>1245</v>
      </c>
      <c r="B2217" t="str">
        <f t="shared" si="73"/>
        <v>Michican,Luce County</v>
      </c>
      <c r="C2217" s="16" t="s">
        <v>5067</v>
      </c>
      <c r="D2217" s="12" t="s">
        <v>985</v>
      </c>
      <c r="E2217" s="17" t="s">
        <v>4989</v>
      </c>
      <c r="F2217" s="43">
        <v>3</v>
      </c>
      <c r="G2217" s="27">
        <v>2</v>
      </c>
      <c r="H2217" s="17">
        <v>1</v>
      </c>
      <c r="I2217" s="17">
        <v>1</v>
      </c>
      <c r="J2217" s="17">
        <v>1</v>
      </c>
      <c r="K2217" s="49">
        <v>4</v>
      </c>
      <c r="L2217" s="16">
        <f t="shared" si="72"/>
        <v>12</v>
      </c>
    </row>
    <row r="2218" spans="1:12" x14ac:dyDescent="0.25">
      <c r="A2218">
        <v>1246</v>
      </c>
      <c r="B2218" t="str">
        <f t="shared" si="73"/>
        <v>Michican,Mackinac County</v>
      </c>
      <c r="C2218" s="16" t="s">
        <v>5067</v>
      </c>
      <c r="D2218" s="12" t="s">
        <v>986</v>
      </c>
      <c r="E2218" s="17" t="s">
        <v>4201</v>
      </c>
      <c r="F2218" s="43">
        <v>3</v>
      </c>
      <c r="G2218" s="19">
        <v>4</v>
      </c>
      <c r="H2218" s="53">
        <v>3</v>
      </c>
      <c r="I2218" s="17">
        <v>1</v>
      </c>
      <c r="J2218" s="50">
        <v>3</v>
      </c>
      <c r="K2218" s="49">
        <v>4</v>
      </c>
      <c r="L2218" s="16">
        <f t="shared" si="72"/>
        <v>18</v>
      </c>
    </row>
    <row r="2219" spans="1:12" x14ac:dyDescent="0.25">
      <c r="A2219">
        <v>1247</v>
      </c>
      <c r="B2219" t="str">
        <f t="shared" si="73"/>
        <v>Michican,Macomb County</v>
      </c>
      <c r="C2219" s="16" t="s">
        <v>5067</v>
      </c>
      <c r="D2219" s="12" t="s">
        <v>987</v>
      </c>
      <c r="E2219" s="17" t="s">
        <v>4680</v>
      </c>
      <c r="F2219" s="43">
        <v>3</v>
      </c>
      <c r="G2219" s="27">
        <v>2</v>
      </c>
      <c r="H2219" s="53">
        <v>3</v>
      </c>
      <c r="I2219" s="17">
        <v>1</v>
      </c>
      <c r="J2219" s="17">
        <v>1</v>
      </c>
      <c r="K2219" s="49">
        <v>4</v>
      </c>
      <c r="L2219" s="16">
        <f t="shared" si="72"/>
        <v>14</v>
      </c>
    </row>
    <row r="2220" spans="1:12" x14ac:dyDescent="0.25">
      <c r="A2220">
        <v>1248</v>
      </c>
      <c r="B2220" t="str">
        <f t="shared" si="73"/>
        <v>Michican,Manistee County</v>
      </c>
      <c r="C2220" s="16" t="s">
        <v>5067</v>
      </c>
      <c r="D2220" s="12" t="s">
        <v>988</v>
      </c>
      <c r="E2220" s="17" t="s">
        <v>4847</v>
      </c>
      <c r="F2220" s="43">
        <v>3</v>
      </c>
      <c r="G2220" s="17">
        <v>1</v>
      </c>
      <c r="H2220" s="53">
        <v>3</v>
      </c>
      <c r="I2220" s="17">
        <v>1</v>
      </c>
      <c r="J2220" s="17">
        <v>1</v>
      </c>
      <c r="K2220" s="49">
        <v>4</v>
      </c>
      <c r="L2220" s="16">
        <f t="shared" si="72"/>
        <v>13</v>
      </c>
    </row>
    <row r="2221" spans="1:12" x14ac:dyDescent="0.25">
      <c r="A2221">
        <v>1249</v>
      </c>
      <c r="B2221" t="str">
        <f t="shared" si="73"/>
        <v>Michican,Marquette County</v>
      </c>
      <c r="C2221" s="16" t="s">
        <v>5067</v>
      </c>
      <c r="D2221" s="12" t="s">
        <v>989</v>
      </c>
      <c r="E2221" s="17" t="s">
        <v>4475</v>
      </c>
      <c r="F2221" s="43">
        <v>3</v>
      </c>
      <c r="G2221" s="17">
        <v>1</v>
      </c>
      <c r="H2221" s="53">
        <v>3</v>
      </c>
      <c r="I2221" s="17">
        <v>1</v>
      </c>
      <c r="J2221" s="50">
        <v>3</v>
      </c>
      <c r="K2221" s="49">
        <v>4</v>
      </c>
      <c r="L2221" s="16">
        <f t="shared" si="72"/>
        <v>15</v>
      </c>
    </row>
    <row r="2222" spans="1:12" x14ac:dyDescent="0.25">
      <c r="A2222">
        <v>1250</v>
      </c>
      <c r="B2222" t="str">
        <f t="shared" si="73"/>
        <v>Michican,Mason County</v>
      </c>
      <c r="C2222" s="16" t="s">
        <v>5067</v>
      </c>
      <c r="D2222" s="12" t="s">
        <v>620</v>
      </c>
      <c r="E2222" s="17" t="s">
        <v>4681</v>
      </c>
      <c r="F2222" s="43">
        <v>3</v>
      </c>
      <c r="G2222" s="27">
        <v>2</v>
      </c>
      <c r="H2222" s="53">
        <v>3</v>
      </c>
      <c r="I2222" s="17">
        <v>1</v>
      </c>
      <c r="J2222" s="17">
        <v>1</v>
      </c>
      <c r="K2222" s="49">
        <v>4</v>
      </c>
      <c r="L2222" s="16">
        <f t="shared" si="72"/>
        <v>14</v>
      </c>
    </row>
    <row r="2223" spans="1:12" x14ac:dyDescent="0.25">
      <c r="A2223">
        <v>1251</v>
      </c>
      <c r="B2223" t="str">
        <f t="shared" si="73"/>
        <v>Michican,Mecosta County</v>
      </c>
      <c r="C2223" s="16" t="s">
        <v>5067</v>
      </c>
      <c r="D2223" s="12" t="s">
        <v>990</v>
      </c>
      <c r="E2223" s="17" t="s">
        <v>4848</v>
      </c>
      <c r="F2223" s="43">
        <v>3</v>
      </c>
      <c r="G2223" s="17">
        <v>1</v>
      </c>
      <c r="H2223" s="53">
        <v>3</v>
      </c>
      <c r="I2223" s="17">
        <v>1</v>
      </c>
      <c r="J2223" s="17">
        <v>1</v>
      </c>
      <c r="K2223" s="49">
        <v>4</v>
      </c>
      <c r="L2223" s="16">
        <f t="shared" si="72"/>
        <v>13</v>
      </c>
    </row>
    <row r="2224" spans="1:12" x14ac:dyDescent="0.25">
      <c r="A2224">
        <v>1252</v>
      </c>
      <c r="B2224" t="str">
        <f t="shared" si="73"/>
        <v>Michican,Menominee County</v>
      </c>
      <c r="C2224" s="16" t="s">
        <v>5067</v>
      </c>
      <c r="D2224" s="12" t="s">
        <v>991</v>
      </c>
      <c r="E2224" s="17" t="s">
        <v>4682</v>
      </c>
      <c r="F2224" s="43">
        <v>3</v>
      </c>
      <c r="G2224" s="17">
        <v>1</v>
      </c>
      <c r="H2224" s="53">
        <v>3</v>
      </c>
      <c r="I2224" s="17">
        <v>1</v>
      </c>
      <c r="J2224" s="30">
        <v>2</v>
      </c>
      <c r="K2224" s="49">
        <v>4</v>
      </c>
      <c r="L2224" s="16">
        <f t="shared" si="72"/>
        <v>14</v>
      </c>
    </row>
    <row r="2225" spans="1:12" x14ac:dyDescent="0.25">
      <c r="A2225">
        <v>1253</v>
      </c>
      <c r="B2225" t="str">
        <f t="shared" si="73"/>
        <v>Michican,Midland County</v>
      </c>
      <c r="C2225" s="16" t="s">
        <v>5067</v>
      </c>
      <c r="D2225" s="12" t="s">
        <v>992</v>
      </c>
      <c r="E2225" s="17" t="s">
        <v>4476</v>
      </c>
      <c r="F2225" s="43">
        <v>3</v>
      </c>
      <c r="G2225" s="19">
        <v>4</v>
      </c>
      <c r="H2225" s="53">
        <v>3</v>
      </c>
      <c r="I2225" s="17">
        <v>1</v>
      </c>
      <c r="J2225" s="17">
        <v>1</v>
      </c>
      <c r="K2225" s="49">
        <v>4</v>
      </c>
      <c r="L2225" s="16">
        <f t="shared" si="72"/>
        <v>16</v>
      </c>
    </row>
    <row r="2226" spans="1:12" x14ac:dyDescent="0.25">
      <c r="A2226">
        <v>1254</v>
      </c>
      <c r="B2226" t="str">
        <f t="shared" si="73"/>
        <v>Michican,Missaukee County</v>
      </c>
      <c r="C2226" s="16" t="s">
        <v>5067</v>
      </c>
      <c r="D2226" s="12" t="s">
        <v>993</v>
      </c>
      <c r="E2226" s="17" t="s">
        <v>4477</v>
      </c>
      <c r="F2226" s="43">
        <v>3</v>
      </c>
      <c r="G2226" s="27">
        <v>2</v>
      </c>
      <c r="H2226" s="53">
        <v>3</v>
      </c>
      <c r="I2226" s="17">
        <v>1</v>
      </c>
      <c r="J2226" s="30">
        <v>2</v>
      </c>
      <c r="K2226" s="49">
        <v>4</v>
      </c>
      <c r="L2226" s="16">
        <f t="shared" si="72"/>
        <v>15</v>
      </c>
    </row>
    <row r="2227" spans="1:12" x14ac:dyDescent="0.25">
      <c r="A2227">
        <v>1255</v>
      </c>
      <c r="B2227" t="str">
        <f t="shared" si="73"/>
        <v>Michican,Monroe County</v>
      </c>
      <c r="C2227" s="16" t="s">
        <v>5067</v>
      </c>
      <c r="D2227" s="12" t="s">
        <v>154</v>
      </c>
      <c r="E2227" s="17" t="s">
        <v>4318</v>
      </c>
      <c r="F2227" s="43">
        <v>3</v>
      </c>
      <c r="G2227" s="37">
        <v>5</v>
      </c>
      <c r="H2227" s="53">
        <v>3</v>
      </c>
      <c r="I2227" s="17">
        <v>1</v>
      </c>
      <c r="J2227" s="17">
        <v>1</v>
      </c>
      <c r="K2227" s="49">
        <v>4</v>
      </c>
      <c r="L2227" s="16">
        <f t="shared" si="72"/>
        <v>17</v>
      </c>
    </row>
    <row r="2228" spans="1:12" x14ac:dyDescent="0.25">
      <c r="A2228">
        <v>1256</v>
      </c>
      <c r="B2228" t="str">
        <f t="shared" si="73"/>
        <v>Michican,Montcalm County</v>
      </c>
      <c r="C2228" s="16" t="s">
        <v>5067</v>
      </c>
      <c r="D2228" s="12" t="s">
        <v>994</v>
      </c>
      <c r="E2228" s="17" t="s">
        <v>4683</v>
      </c>
      <c r="F2228" s="43">
        <v>3</v>
      </c>
      <c r="G2228" s="27">
        <v>2</v>
      </c>
      <c r="H2228" s="53">
        <v>3</v>
      </c>
      <c r="I2228" s="17">
        <v>1</v>
      </c>
      <c r="J2228" s="17">
        <v>1</v>
      </c>
      <c r="K2228" s="49">
        <v>4</v>
      </c>
      <c r="L2228" s="16">
        <f t="shared" si="72"/>
        <v>14</v>
      </c>
    </row>
    <row r="2229" spans="1:12" x14ac:dyDescent="0.25">
      <c r="A2229">
        <v>1257</v>
      </c>
      <c r="B2229" t="str">
        <f t="shared" si="73"/>
        <v>Michican,Montmorency County</v>
      </c>
      <c r="C2229" s="16" t="s">
        <v>5067</v>
      </c>
      <c r="D2229" s="12" t="s">
        <v>995</v>
      </c>
      <c r="E2229" s="17" t="s">
        <v>4478</v>
      </c>
      <c r="F2229" s="43">
        <v>3</v>
      </c>
      <c r="G2229" s="27">
        <v>2</v>
      </c>
      <c r="H2229" s="53">
        <v>3</v>
      </c>
      <c r="I2229" s="17">
        <v>1</v>
      </c>
      <c r="J2229" s="30">
        <v>2</v>
      </c>
      <c r="K2229" s="49">
        <v>4</v>
      </c>
      <c r="L2229" s="16">
        <f t="shared" si="72"/>
        <v>15</v>
      </c>
    </row>
    <row r="2230" spans="1:12" x14ac:dyDescent="0.25">
      <c r="A2230">
        <v>1258</v>
      </c>
      <c r="B2230" t="str">
        <f t="shared" si="73"/>
        <v>Michican,Muskegon County</v>
      </c>
      <c r="C2230" s="16" t="s">
        <v>5067</v>
      </c>
      <c r="D2230" s="12" t="s">
        <v>996</v>
      </c>
      <c r="E2230" s="17" t="s">
        <v>4684</v>
      </c>
      <c r="F2230" s="43">
        <v>3</v>
      </c>
      <c r="G2230" s="27">
        <v>2</v>
      </c>
      <c r="H2230" s="53">
        <v>3</v>
      </c>
      <c r="I2230" s="17">
        <v>1</v>
      </c>
      <c r="J2230" s="17">
        <v>1</v>
      </c>
      <c r="K2230" s="49">
        <v>4</v>
      </c>
      <c r="L2230" s="16">
        <f t="shared" si="72"/>
        <v>14</v>
      </c>
    </row>
    <row r="2231" spans="1:12" x14ac:dyDescent="0.25">
      <c r="A2231">
        <v>1259</v>
      </c>
      <c r="B2231" t="str">
        <f t="shared" si="73"/>
        <v>Michican,Newaygo County</v>
      </c>
      <c r="C2231" s="16" t="s">
        <v>5067</v>
      </c>
      <c r="D2231" s="12" t="s">
        <v>997</v>
      </c>
      <c r="E2231" s="17" t="s">
        <v>4685</v>
      </c>
      <c r="F2231" s="43">
        <v>3</v>
      </c>
      <c r="G2231" s="27">
        <v>2</v>
      </c>
      <c r="H2231" s="53">
        <v>3</v>
      </c>
      <c r="I2231" s="17">
        <v>1</v>
      </c>
      <c r="J2231" s="17">
        <v>1</v>
      </c>
      <c r="K2231" s="49">
        <v>4</v>
      </c>
      <c r="L2231" s="16">
        <f t="shared" si="72"/>
        <v>14</v>
      </c>
    </row>
    <row r="2232" spans="1:12" x14ac:dyDescent="0.25">
      <c r="A2232">
        <v>1260</v>
      </c>
      <c r="B2232" t="str">
        <f t="shared" si="73"/>
        <v>Michican,Oakland County</v>
      </c>
      <c r="C2232" s="16" t="s">
        <v>5067</v>
      </c>
      <c r="D2232" s="12" t="s">
        <v>998</v>
      </c>
      <c r="E2232" s="17" t="s">
        <v>4319</v>
      </c>
      <c r="F2232" s="34">
        <v>4</v>
      </c>
      <c r="G2232" s="19">
        <v>4</v>
      </c>
      <c r="H2232" s="53">
        <v>3</v>
      </c>
      <c r="I2232" s="17">
        <v>1</v>
      </c>
      <c r="J2232" s="17">
        <v>1</v>
      </c>
      <c r="K2232" s="49">
        <v>4</v>
      </c>
      <c r="L2232" s="16">
        <f t="shared" si="72"/>
        <v>17</v>
      </c>
    </row>
    <row r="2233" spans="1:12" x14ac:dyDescent="0.25">
      <c r="A2233">
        <v>1261</v>
      </c>
      <c r="B2233" t="str">
        <f t="shared" si="73"/>
        <v>Michican,Oceana County</v>
      </c>
      <c r="C2233" s="16" t="s">
        <v>5067</v>
      </c>
      <c r="D2233" s="12" t="s">
        <v>999</v>
      </c>
      <c r="E2233" s="17" t="s">
        <v>4849</v>
      </c>
      <c r="F2233" s="43">
        <v>3</v>
      </c>
      <c r="G2233" s="17">
        <v>1</v>
      </c>
      <c r="H2233" s="53">
        <v>3</v>
      </c>
      <c r="I2233" s="17">
        <v>1</v>
      </c>
      <c r="J2233" s="17">
        <v>1</v>
      </c>
      <c r="K2233" s="49">
        <v>4</v>
      </c>
      <c r="L2233" s="16">
        <f t="shared" si="72"/>
        <v>13</v>
      </c>
    </row>
    <row r="2234" spans="1:12" x14ac:dyDescent="0.25">
      <c r="A2234">
        <v>1262</v>
      </c>
      <c r="B2234" t="str">
        <f t="shared" si="73"/>
        <v>Michican,Ogemaw County</v>
      </c>
      <c r="C2234" s="16" t="s">
        <v>5067</v>
      </c>
      <c r="D2234" s="12" t="s">
        <v>1000</v>
      </c>
      <c r="E2234" s="17" t="s">
        <v>4479</v>
      </c>
      <c r="F2234" s="43">
        <v>3</v>
      </c>
      <c r="G2234" s="27">
        <v>2</v>
      </c>
      <c r="H2234" s="53">
        <v>3</v>
      </c>
      <c r="I2234" s="17">
        <v>1</v>
      </c>
      <c r="J2234" s="30">
        <v>2</v>
      </c>
      <c r="K2234" s="49">
        <v>4</v>
      </c>
      <c r="L2234" s="16">
        <f t="shared" si="72"/>
        <v>15</v>
      </c>
    </row>
    <row r="2235" spans="1:12" x14ac:dyDescent="0.25">
      <c r="A2235">
        <v>1264</v>
      </c>
      <c r="B2235" t="str">
        <f t="shared" si="73"/>
        <v>Michican,Osceola County</v>
      </c>
      <c r="C2235" s="16" t="s">
        <v>5067</v>
      </c>
      <c r="D2235" s="12" t="s">
        <v>427</v>
      </c>
      <c r="E2235" s="17" t="s">
        <v>4850</v>
      </c>
      <c r="F2235" s="43">
        <v>3</v>
      </c>
      <c r="G2235" s="17">
        <v>1</v>
      </c>
      <c r="H2235" s="53">
        <v>3</v>
      </c>
      <c r="I2235" s="17">
        <v>1</v>
      </c>
      <c r="J2235" s="17">
        <v>1</v>
      </c>
      <c r="K2235" s="49">
        <v>4</v>
      </c>
      <c r="L2235" s="16">
        <f t="shared" si="72"/>
        <v>13</v>
      </c>
    </row>
    <row r="2236" spans="1:12" x14ac:dyDescent="0.25">
      <c r="A2236">
        <v>1265</v>
      </c>
      <c r="B2236" t="str">
        <f t="shared" si="73"/>
        <v>Michican,Oscoda County</v>
      </c>
      <c r="C2236" s="16" t="s">
        <v>5067</v>
      </c>
      <c r="D2236" s="12" t="s">
        <v>1002</v>
      </c>
      <c r="E2236" s="17" t="s">
        <v>4320</v>
      </c>
      <c r="F2236" s="43">
        <v>3</v>
      </c>
      <c r="G2236" s="19">
        <v>4</v>
      </c>
      <c r="H2236" s="53">
        <v>3</v>
      </c>
      <c r="I2236" s="17">
        <v>1</v>
      </c>
      <c r="J2236" s="30">
        <v>2</v>
      </c>
      <c r="K2236" s="49">
        <v>4</v>
      </c>
      <c r="L2236" s="16">
        <f t="shared" si="72"/>
        <v>17</v>
      </c>
    </row>
    <row r="2237" spans="1:12" x14ac:dyDescent="0.25">
      <c r="A2237">
        <v>1266</v>
      </c>
      <c r="B2237" t="str">
        <f t="shared" si="73"/>
        <v>Michican,Otsego County</v>
      </c>
      <c r="C2237" s="16" t="s">
        <v>5067</v>
      </c>
      <c r="D2237" s="12" t="s">
        <v>1003</v>
      </c>
      <c r="E2237" s="17" t="s">
        <v>4321</v>
      </c>
      <c r="F2237" s="43">
        <v>3</v>
      </c>
      <c r="G2237" s="19">
        <v>4</v>
      </c>
      <c r="H2237" s="53">
        <v>3</v>
      </c>
      <c r="I2237" s="17">
        <v>1</v>
      </c>
      <c r="J2237" s="30">
        <v>2</v>
      </c>
      <c r="K2237" s="49">
        <v>4</v>
      </c>
      <c r="L2237" s="16">
        <f t="shared" si="72"/>
        <v>17</v>
      </c>
    </row>
    <row r="2238" spans="1:12" x14ac:dyDescent="0.25">
      <c r="A2238">
        <v>1267</v>
      </c>
      <c r="B2238" t="str">
        <f t="shared" si="73"/>
        <v>Michican,Ottawa County</v>
      </c>
      <c r="C2238" s="16" t="s">
        <v>5067</v>
      </c>
      <c r="D2238" s="12" t="s">
        <v>769</v>
      </c>
      <c r="E2238" s="17" t="s">
        <v>4322</v>
      </c>
      <c r="F2238" s="43">
        <v>3</v>
      </c>
      <c r="G2238" s="37">
        <v>5</v>
      </c>
      <c r="H2238" s="53">
        <v>3</v>
      </c>
      <c r="I2238" s="17">
        <v>1</v>
      </c>
      <c r="J2238" s="17">
        <v>1</v>
      </c>
      <c r="K2238" s="49">
        <v>4</v>
      </c>
      <c r="L2238" s="16">
        <f t="shared" si="72"/>
        <v>17</v>
      </c>
    </row>
    <row r="2239" spans="1:12" x14ac:dyDescent="0.25">
      <c r="A2239">
        <v>1268</v>
      </c>
      <c r="B2239" t="str">
        <f t="shared" si="73"/>
        <v>Michican,Presque Isle County</v>
      </c>
      <c r="C2239" s="16" t="s">
        <v>5067</v>
      </c>
      <c r="D2239" s="12" t="s">
        <v>1004</v>
      </c>
      <c r="E2239" s="17" t="s">
        <v>4686</v>
      </c>
      <c r="F2239" s="43">
        <v>3</v>
      </c>
      <c r="G2239" s="27">
        <v>2</v>
      </c>
      <c r="H2239" s="53">
        <v>3</v>
      </c>
      <c r="I2239" s="17">
        <v>1</v>
      </c>
      <c r="J2239" s="17">
        <v>1</v>
      </c>
      <c r="K2239" s="49">
        <v>4</v>
      </c>
      <c r="L2239" s="16">
        <f t="shared" si="72"/>
        <v>14</v>
      </c>
    </row>
    <row r="2240" spans="1:12" x14ac:dyDescent="0.25">
      <c r="A2240">
        <v>1269</v>
      </c>
      <c r="B2240" t="str">
        <f t="shared" si="73"/>
        <v>Michican,Roscommon County</v>
      </c>
      <c r="C2240" s="16" t="s">
        <v>5067</v>
      </c>
      <c r="D2240" s="12" t="s">
        <v>1005</v>
      </c>
      <c r="E2240" s="17" t="s">
        <v>4480</v>
      </c>
      <c r="F2240" s="43">
        <v>3</v>
      </c>
      <c r="G2240" s="27">
        <v>2</v>
      </c>
      <c r="H2240" s="53">
        <v>3</v>
      </c>
      <c r="I2240" s="17">
        <v>1</v>
      </c>
      <c r="J2240" s="30">
        <v>2</v>
      </c>
      <c r="K2240" s="49">
        <v>4</v>
      </c>
      <c r="L2240" s="16">
        <f t="shared" si="72"/>
        <v>15</v>
      </c>
    </row>
    <row r="2241" spans="1:12" x14ac:dyDescent="0.25">
      <c r="A2241">
        <v>1270</v>
      </c>
      <c r="B2241" t="str">
        <f t="shared" si="73"/>
        <v>Michican,Saginaw County</v>
      </c>
      <c r="C2241" s="16" t="s">
        <v>5067</v>
      </c>
      <c r="D2241" s="12" t="s">
        <v>1006</v>
      </c>
      <c r="E2241" s="17" t="s">
        <v>4481</v>
      </c>
      <c r="F2241" s="43">
        <v>3</v>
      </c>
      <c r="G2241" s="19">
        <v>4</v>
      </c>
      <c r="H2241" s="53">
        <v>3</v>
      </c>
      <c r="I2241" s="17">
        <v>1</v>
      </c>
      <c r="J2241" s="17">
        <v>1</v>
      </c>
      <c r="K2241" s="49">
        <v>4</v>
      </c>
      <c r="L2241" s="16">
        <f t="shared" si="72"/>
        <v>16</v>
      </c>
    </row>
    <row r="2242" spans="1:12" x14ac:dyDescent="0.25">
      <c r="A2242">
        <v>1271</v>
      </c>
      <c r="B2242" t="str">
        <f t="shared" si="73"/>
        <v>Michican,St Clair County</v>
      </c>
      <c r="C2242" s="16" t="s">
        <v>5067</v>
      </c>
      <c r="D2242" s="12" t="s">
        <v>162</v>
      </c>
      <c r="E2242" s="17" t="s">
        <v>4687</v>
      </c>
      <c r="F2242" s="43">
        <v>3</v>
      </c>
      <c r="G2242" s="27">
        <v>2</v>
      </c>
      <c r="H2242" s="53">
        <v>3</v>
      </c>
      <c r="I2242" s="17">
        <v>1</v>
      </c>
      <c r="J2242" s="17">
        <v>1</v>
      </c>
      <c r="K2242" s="49">
        <v>4</v>
      </c>
      <c r="L2242" s="16">
        <f t="shared" ref="L2242:L2305" si="74">SUM(F2242:K2242)</f>
        <v>14</v>
      </c>
    </row>
    <row r="2243" spans="1:12" x14ac:dyDescent="0.25">
      <c r="A2243">
        <v>1272</v>
      </c>
      <c r="B2243" t="str">
        <f t="shared" ref="B2243:B2306" si="75">C2243&amp;","&amp;D2243</f>
        <v>Michican,St Joseph County</v>
      </c>
      <c r="C2243" s="16" t="s">
        <v>5067</v>
      </c>
      <c r="D2243" s="12" t="s">
        <v>669</v>
      </c>
      <c r="E2243" s="17" t="s">
        <v>4202</v>
      </c>
      <c r="F2243" s="34">
        <v>4</v>
      </c>
      <c r="G2243" s="37">
        <v>5</v>
      </c>
      <c r="H2243" s="53">
        <v>3</v>
      </c>
      <c r="I2243" s="17">
        <v>1</v>
      </c>
      <c r="J2243" s="17">
        <v>1</v>
      </c>
      <c r="K2243" s="49">
        <v>4</v>
      </c>
      <c r="L2243" s="16">
        <f t="shared" si="74"/>
        <v>18</v>
      </c>
    </row>
    <row r="2244" spans="1:12" x14ac:dyDescent="0.25">
      <c r="A2244">
        <v>1273</v>
      </c>
      <c r="B2244" t="str">
        <f t="shared" si="75"/>
        <v>Michican,Sanilac County</v>
      </c>
      <c r="C2244" s="16" t="s">
        <v>5067</v>
      </c>
      <c r="D2244" s="12" t="s">
        <v>1007</v>
      </c>
      <c r="E2244" s="17" t="s">
        <v>4482</v>
      </c>
      <c r="F2244" s="43">
        <v>3</v>
      </c>
      <c r="G2244" s="19">
        <v>4</v>
      </c>
      <c r="H2244" s="53">
        <v>3</v>
      </c>
      <c r="I2244" s="17">
        <v>1</v>
      </c>
      <c r="J2244" s="17">
        <v>1</v>
      </c>
      <c r="K2244" s="49">
        <v>4</v>
      </c>
      <c r="L2244" s="16">
        <f t="shared" si="74"/>
        <v>16</v>
      </c>
    </row>
    <row r="2245" spans="1:12" x14ac:dyDescent="0.25">
      <c r="A2245">
        <v>1274</v>
      </c>
      <c r="B2245" t="str">
        <f t="shared" si="75"/>
        <v>Michican,Schoolcraft County</v>
      </c>
      <c r="C2245" s="16" t="s">
        <v>5067</v>
      </c>
      <c r="D2245" s="12" t="s">
        <v>1008</v>
      </c>
      <c r="E2245" s="17" t="s">
        <v>4688</v>
      </c>
      <c r="F2245" s="43">
        <v>3</v>
      </c>
      <c r="G2245" s="17">
        <v>1</v>
      </c>
      <c r="H2245" s="53">
        <v>3</v>
      </c>
      <c r="I2245" s="17">
        <v>1</v>
      </c>
      <c r="J2245" s="30">
        <v>2</v>
      </c>
      <c r="K2245" s="49">
        <v>4</v>
      </c>
      <c r="L2245" s="16">
        <f t="shared" si="74"/>
        <v>14</v>
      </c>
    </row>
    <row r="2246" spans="1:12" x14ac:dyDescent="0.25">
      <c r="A2246">
        <v>1275</v>
      </c>
      <c r="B2246" t="str">
        <f t="shared" si="75"/>
        <v>Michican,Shiawassee County</v>
      </c>
      <c r="C2246" s="16" t="s">
        <v>5067</v>
      </c>
      <c r="D2246" s="12" t="s">
        <v>1009</v>
      </c>
      <c r="E2246" s="17" t="s">
        <v>4483</v>
      </c>
      <c r="F2246" s="43">
        <v>3</v>
      </c>
      <c r="G2246" s="19">
        <v>4</v>
      </c>
      <c r="H2246" s="53">
        <v>3</v>
      </c>
      <c r="I2246" s="17">
        <v>1</v>
      </c>
      <c r="J2246" s="17">
        <v>1</v>
      </c>
      <c r="K2246" s="49">
        <v>4</v>
      </c>
      <c r="L2246" s="16">
        <f t="shared" si="74"/>
        <v>16</v>
      </c>
    </row>
    <row r="2247" spans="1:12" x14ac:dyDescent="0.25">
      <c r="A2247">
        <v>1276</v>
      </c>
      <c r="B2247" t="str">
        <f t="shared" si="75"/>
        <v>Michican,Tuscola County</v>
      </c>
      <c r="C2247" s="16" t="s">
        <v>5067</v>
      </c>
      <c r="D2247" s="12" t="s">
        <v>1010</v>
      </c>
      <c r="E2247" s="17" t="s">
        <v>4484</v>
      </c>
      <c r="F2247" s="43">
        <v>3</v>
      </c>
      <c r="G2247" s="19">
        <v>4</v>
      </c>
      <c r="H2247" s="53">
        <v>3</v>
      </c>
      <c r="I2247" s="17">
        <v>1</v>
      </c>
      <c r="J2247" s="17">
        <v>1</v>
      </c>
      <c r="K2247" s="49">
        <v>4</v>
      </c>
      <c r="L2247" s="16">
        <f t="shared" si="74"/>
        <v>16</v>
      </c>
    </row>
    <row r="2248" spans="1:12" x14ac:dyDescent="0.25">
      <c r="A2248">
        <v>1277</v>
      </c>
      <c r="B2248" t="str">
        <f t="shared" si="75"/>
        <v>Michican,Van Buren County</v>
      </c>
      <c r="C2248" s="16" t="s">
        <v>5067</v>
      </c>
      <c r="D2248" s="12" t="s">
        <v>267</v>
      </c>
      <c r="E2248" s="17" t="s">
        <v>4323</v>
      </c>
      <c r="F2248" s="43">
        <v>3</v>
      </c>
      <c r="G2248" s="37">
        <v>5</v>
      </c>
      <c r="H2248" s="53">
        <v>3</v>
      </c>
      <c r="I2248" s="17">
        <v>1</v>
      </c>
      <c r="J2248" s="17">
        <v>1</v>
      </c>
      <c r="K2248" s="49">
        <v>4</v>
      </c>
      <c r="L2248" s="16">
        <f t="shared" si="74"/>
        <v>17</v>
      </c>
    </row>
    <row r="2249" spans="1:12" x14ac:dyDescent="0.25">
      <c r="A2249">
        <v>1278</v>
      </c>
      <c r="B2249" t="str">
        <f t="shared" si="75"/>
        <v>Michican,Washtenaw County</v>
      </c>
      <c r="C2249" s="16" t="s">
        <v>5067</v>
      </c>
      <c r="D2249" s="12" t="s">
        <v>1011</v>
      </c>
      <c r="E2249" s="17" t="s">
        <v>4485</v>
      </c>
      <c r="F2249" s="43">
        <v>3</v>
      </c>
      <c r="G2249" s="19">
        <v>4</v>
      </c>
      <c r="H2249" s="53">
        <v>3</v>
      </c>
      <c r="I2249" s="17">
        <v>1</v>
      </c>
      <c r="J2249" s="17">
        <v>1</v>
      </c>
      <c r="K2249" s="49">
        <v>4</v>
      </c>
      <c r="L2249" s="16">
        <f t="shared" si="74"/>
        <v>16</v>
      </c>
    </row>
    <row r="2250" spans="1:12" x14ac:dyDescent="0.25">
      <c r="A2250">
        <v>1279</v>
      </c>
      <c r="B2250" t="str">
        <f t="shared" si="75"/>
        <v>Michican,Wayne County</v>
      </c>
      <c r="C2250" s="16" t="s">
        <v>5067</v>
      </c>
      <c r="D2250" s="12" t="s">
        <v>543</v>
      </c>
      <c r="E2250" s="17" t="s">
        <v>4324</v>
      </c>
      <c r="F2250" s="34">
        <v>4</v>
      </c>
      <c r="G2250" s="19">
        <v>4</v>
      </c>
      <c r="H2250" s="53">
        <v>3</v>
      </c>
      <c r="I2250" s="17">
        <v>1</v>
      </c>
      <c r="J2250" s="17">
        <v>1</v>
      </c>
      <c r="K2250" s="49">
        <v>4</v>
      </c>
      <c r="L2250" s="16">
        <f t="shared" si="74"/>
        <v>17</v>
      </c>
    </row>
    <row r="2251" spans="1:12" x14ac:dyDescent="0.25">
      <c r="A2251">
        <v>1280</v>
      </c>
      <c r="B2251" t="str">
        <f t="shared" si="75"/>
        <v>Michican,Wexford County</v>
      </c>
      <c r="C2251" s="16" t="s">
        <v>5067</v>
      </c>
      <c r="D2251" s="12" t="s">
        <v>1012</v>
      </c>
      <c r="E2251" s="17" t="s">
        <v>4689</v>
      </c>
      <c r="F2251" s="43">
        <v>3</v>
      </c>
      <c r="G2251" s="17">
        <v>1</v>
      </c>
      <c r="H2251" s="53">
        <v>3</v>
      </c>
      <c r="I2251" s="17">
        <v>1</v>
      </c>
      <c r="J2251" s="30">
        <v>2</v>
      </c>
      <c r="K2251" s="49">
        <v>4</v>
      </c>
      <c r="L2251" s="16">
        <f t="shared" si="74"/>
        <v>14</v>
      </c>
    </row>
    <row r="2252" spans="1:12" x14ac:dyDescent="0.25">
      <c r="A2252">
        <v>1281</v>
      </c>
      <c r="B2252" t="str">
        <f t="shared" si="75"/>
        <v>Minnesota,Aitkin County</v>
      </c>
      <c r="C2252" s="16" t="s">
        <v>37</v>
      </c>
      <c r="D2252" s="12" t="s">
        <v>1013</v>
      </c>
      <c r="E2252" s="17" t="s">
        <v>4076</v>
      </c>
      <c r="F2252" s="43">
        <v>3</v>
      </c>
      <c r="G2252" s="27">
        <v>2</v>
      </c>
      <c r="H2252" s="53">
        <v>3</v>
      </c>
      <c r="I2252" s="17">
        <v>1</v>
      </c>
      <c r="J2252" s="47">
        <v>6</v>
      </c>
      <c r="K2252" s="49">
        <v>4</v>
      </c>
      <c r="L2252" s="16">
        <f t="shared" si="74"/>
        <v>19</v>
      </c>
    </row>
    <row r="2253" spans="1:12" x14ac:dyDescent="0.25">
      <c r="A2253">
        <v>1282</v>
      </c>
      <c r="B2253" t="str">
        <f t="shared" si="75"/>
        <v>Minnesota,Anoka County</v>
      </c>
      <c r="C2253" s="16" t="s">
        <v>37</v>
      </c>
      <c r="D2253" s="12" t="s">
        <v>1014</v>
      </c>
      <c r="E2253" s="17" t="s">
        <v>4851</v>
      </c>
      <c r="F2253" s="43">
        <v>3</v>
      </c>
      <c r="G2253" s="17">
        <v>1</v>
      </c>
      <c r="H2253" s="53">
        <v>3</v>
      </c>
      <c r="I2253" s="17">
        <v>1</v>
      </c>
      <c r="J2253" s="17">
        <v>1</v>
      </c>
      <c r="K2253" s="49">
        <v>4</v>
      </c>
      <c r="L2253" s="16">
        <f t="shared" si="74"/>
        <v>13</v>
      </c>
    </row>
    <row r="2254" spans="1:12" x14ac:dyDescent="0.25">
      <c r="A2254">
        <v>1283</v>
      </c>
      <c r="B2254" t="str">
        <f t="shared" si="75"/>
        <v>Minnesota,Becker County</v>
      </c>
      <c r="C2254" s="16" t="s">
        <v>37</v>
      </c>
      <c r="D2254" s="12" t="s">
        <v>1015</v>
      </c>
      <c r="E2254" s="17" t="s">
        <v>4852</v>
      </c>
      <c r="F2254" s="43">
        <v>3</v>
      </c>
      <c r="G2254" s="17">
        <v>1</v>
      </c>
      <c r="H2254" s="53">
        <v>3</v>
      </c>
      <c r="I2254" s="17">
        <v>1</v>
      </c>
      <c r="J2254" s="17">
        <v>1</v>
      </c>
      <c r="K2254" s="49">
        <v>4</v>
      </c>
      <c r="L2254" s="16">
        <f t="shared" si="74"/>
        <v>13</v>
      </c>
    </row>
    <row r="2255" spans="1:12" x14ac:dyDescent="0.25">
      <c r="A2255">
        <v>1284</v>
      </c>
      <c r="B2255" t="str">
        <f t="shared" si="75"/>
        <v>Minnesota,Beltrami County</v>
      </c>
      <c r="C2255" s="16" t="s">
        <v>37</v>
      </c>
      <c r="D2255" s="12" t="s">
        <v>1016</v>
      </c>
      <c r="E2255" s="17" t="s">
        <v>4077</v>
      </c>
      <c r="F2255" s="43">
        <v>3</v>
      </c>
      <c r="G2255" s="17">
        <v>1</v>
      </c>
      <c r="H2255" s="53">
        <v>3</v>
      </c>
      <c r="I2255" s="17">
        <v>1</v>
      </c>
      <c r="J2255" s="41">
        <v>6</v>
      </c>
      <c r="K2255" s="49">
        <v>4</v>
      </c>
      <c r="L2255" s="16">
        <f t="shared" si="74"/>
        <v>18</v>
      </c>
    </row>
    <row r="2256" spans="1:12" x14ac:dyDescent="0.25">
      <c r="A2256">
        <v>1285</v>
      </c>
      <c r="B2256" t="str">
        <f t="shared" si="75"/>
        <v>Minnesota,Benton County</v>
      </c>
      <c r="C2256" s="16" t="s">
        <v>37</v>
      </c>
      <c r="D2256" s="12" t="s">
        <v>217</v>
      </c>
      <c r="E2256" s="17" t="s">
        <v>4853</v>
      </c>
      <c r="F2256" s="43">
        <v>3</v>
      </c>
      <c r="G2256" s="17">
        <v>1</v>
      </c>
      <c r="H2256" s="53">
        <v>3</v>
      </c>
      <c r="I2256" s="17">
        <v>1</v>
      </c>
      <c r="J2256" s="17">
        <v>1</v>
      </c>
      <c r="K2256" s="49">
        <v>4</v>
      </c>
      <c r="L2256" s="16">
        <f t="shared" si="74"/>
        <v>13</v>
      </c>
    </row>
    <row r="2257" spans="1:12" x14ac:dyDescent="0.25">
      <c r="A2257">
        <v>1286</v>
      </c>
      <c r="B2257" t="str">
        <f t="shared" si="75"/>
        <v>Minnesota,Big Stone County</v>
      </c>
      <c r="C2257" s="16" t="s">
        <v>37</v>
      </c>
      <c r="D2257" s="12" t="s">
        <v>1017</v>
      </c>
      <c r="E2257" s="17" t="s">
        <v>4854</v>
      </c>
      <c r="F2257" s="43">
        <v>3</v>
      </c>
      <c r="G2257" s="17">
        <v>1</v>
      </c>
      <c r="H2257" s="53">
        <v>3</v>
      </c>
      <c r="I2257" s="17">
        <v>1</v>
      </c>
      <c r="J2257" s="17">
        <v>1</v>
      </c>
      <c r="K2257" s="49">
        <v>4</v>
      </c>
      <c r="L2257" s="16">
        <f t="shared" si="74"/>
        <v>13</v>
      </c>
    </row>
    <row r="2258" spans="1:12" x14ac:dyDescent="0.25">
      <c r="A2258">
        <v>1287</v>
      </c>
      <c r="B2258" t="str">
        <f t="shared" si="75"/>
        <v>Minnesota,Blue Earth County</v>
      </c>
      <c r="C2258" s="16" t="s">
        <v>37</v>
      </c>
      <c r="D2258" s="12" t="s">
        <v>1018</v>
      </c>
      <c r="E2258" s="17" t="s">
        <v>4203</v>
      </c>
      <c r="F2258" s="34">
        <v>4</v>
      </c>
      <c r="G2258" s="37">
        <v>5</v>
      </c>
      <c r="H2258" s="53">
        <v>3</v>
      </c>
      <c r="I2258" s="17">
        <v>1</v>
      </c>
      <c r="J2258" s="17">
        <v>1</v>
      </c>
      <c r="K2258" s="49">
        <v>4</v>
      </c>
      <c r="L2258" s="16">
        <f t="shared" si="74"/>
        <v>18</v>
      </c>
    </row>
    <row r="2259" spans="1:12" x14ac:dyDescent="0.25">
      <c r="A2259">
        <v>1288</v>
      </c>
      <c r="B2259" t="str">
        <f t="shared" si="75"/>
        <v>Minnesota,Brown County</v>
      </c>
      <c r="C2259" s="16" t="s">
        <v>37</v>
      </c>
      <c r="D2259" s="12" t="s">
        <v>590</v>
      </c>
      <c r="E2259" s="17" t="s">
        <v>4325</v>
      </c>
      <c r="F2259" s="43">
        <v>3</v>
      </c>
      <c r="G2259" s="37">
        <v>5</v>
      </c>
      <c r="H2259" s="53">
        <v>3</v>
      </c>
      <c r="I2259" s="17">
        <v>1</v>
      </c>
      <c r="J2259" s="17">
        <v>1</v>
      </c>
      <c r="K2259" s="49">
        <v>4</v>
      </c>
      <c r="L2259" s="16">
        <f t="shared" si="74"/>
        <v>17</v>
      </c>
    </row>
    <row r="2260" spans="1:12" x14ac:dyDescent="0.25">
      <c r="A2260">
        <v>1289</v>
      </c>
      <c r="B2260" t="str">
        <f t="shared" si="75"/>
        <v>Minnesota,Carlton County</v>
      </c>
      <c r="C2260" s="16" t="s">
        <v>37</v>
      </c>
      <c r="D2260" s="12" t="s">
        <v>1019</v>
      </c>
      <c r="E2260" s="17" t="s">
        <v>4204</v>
      </c>
      <c r="F2260" s="43">
        <v>3</v>
      </c>
      <c r="G2260" s="19">
        <v>4</v>
      </c>
      <c r="H2260" s="53">
        <v>3</v>
      </c>
      <c r="I2260" s="17">
        <v>1</v>
      </c>
      <c r="J2260" s="50">
        <v>3</v>
      </c>
      <c r="K2260" s="49">
        <v>4</v>
      </c>
      <c r="L2260" s="16">
        <f t="shared" si="74"/>
        <v>18</v>
      </c>
    </row>
    <row r="2261" spans="1:12" x14ac:dyDescent="0.25">
      <c r="A2261">
        <v>1290</v>
      </c>
      <c r="B2261" t="str">
        <f t="shared" si="75"/>
        <v>Minnesota,Carver County</v>
      </c>
      <c r="C2261" s="16" t="s">
        <v>37</v>
      </c>
      <c r="D2261" s="12" t="s">
        <v>1020</v>
      </c>
      <c r="E2261" s="17" t="s">
        <v>4486</v>
      </c>
      <c r="F2261" s="43">
        <v>3</v>
      </c>
      <c r="G2261" s="19">
        <v>4</v>
      </c>
      <c r="H2261" s="53">
        <v>3</v>
      </c>
      <c r="I2261" s="17">
        <v>1</v>
      </c>
      <c r="J2261" s="17">
        <v>1</v>
      </c>
      <c r="K2261" s="49">
        <v>4</v>
      </c>
      <c r="L2261" s="16">
        <f t="shared" si="74"/>
        <v>16</v>
      </c>
    </row>
    <row r="2262" spans="1:12" x14ac:dyDescent="0.25">
      <c r="A2262">
        <v>1291</v>
      </c>
      <c r="B2262" t="str">
        <f t="shared" si="75"/>
        <v>Minnesota,Cass County</v>
      </c>
      <c r="C2262" s="16" t="s">
        <v>37</v>
      </c>
      <c r="D2262" s="12" t="s">
        <v>592</v>
      </c>
      <c r="E2262" s="17" t="s">
        <v>4078</v>
      </c>
      <c r="F2262" s="43">
        <v>3</v>
      </c>
      <c r="G2262" s="27">
        <v>2</v>
      </c>
      <c r="H2262" s="53">
        <v>3</v>
      </c>
      <c r="I2262" s="17">
        <v>1</v>
      </c>
      <c r="J2262" s="47">
        <v>6</v>
      </c>
      <c r="K2262" s="49">
        <v>4</v>
      </c>
      <c r="L2262" s="16">
        <f t="shared" si="74"/>
        <v>19</v>
      </c>
    </row>
    <row r="2263" spans="1:12" x14ac:dyDescent="0.25">
      <c r="A2263">
        <v>1292</v>
      </c>
      <c r="B2263" t="str">
        <f t="shared" si="75"/>
        <v>Minnesota,Chippewa County</v>
      </c>
      <c r="C2263" s="16" t="s">
        <v>37</v>
      </c>
      <c r="D2263" s="12" t="s">
        <v>963</v>
      </c>
      <c r="E2263" s="17" t="s">
        <v>4690</v>
      </c>
      <c r="F2263" s="34">
        <v>4</v>
      </c>
      <c r="G2263" s="17">
        <v>1</v>
      </c>
      <c r="H2263" s="53">
        <v>3</v>
      </c>
      <c r="I2263" s="17">
        <v>1</v>
      </c>
      <c r="J2263" s="17">
        <v>1</v>
      </c>
      <c r="K2263" s="49">
        <v>4</v>
      </c>
      <c r="L2263" s="16">
        <f t="shared" si="74"/>
        <v>14</v>
      </c>
    </row>
    <row r="2264" spans="1:12" x14ac:dyDescent="0.25">
      <c r="A2264">
        <v>1293</v>
      </c>
      <c r="B2264" t="str">
        <f t="shared" si="75"/>
        <v>Minnesota,Chisago County</v>
      </c>
      <c r="C2264" s="16" t="s">
        <v>37</v>
      </c>
      <c r="D2264" s="12" t="s">
        <v>1021</v>
      </c>
      <c r="E2264" s="17" t="s">
        <v>4691</v>
      </c>
      <c r="F2264" s="43">
        <v>3</v>
      </c>
      <c r="G2264" s="27">
        <v>2</v>
      </c>
      <c r="H2264" s="53">
        <v>3</v>
      </c>
      <c r="I2264" s="17">
        <v>1</v>
      </c>
      <c r="J2264" s="17">
        <v>1</v>
      </c>
      <c r="K2264" s="49">
        <v>4</v>
      </c>
      <c r="L2264" s="16">
        <f t="shared" si="74"/>
        <v>14</v>
      </c>
    </row>
    <row r="2265" spans="1:12" x14ac:dyDescent="0.25">
      <c r="A2265">
        <v>1294</v>
      </c>
      <c r="B2265" t="str">
        <f t="shared" si="75"/>
        <v>Minnesota,Clay County</v>
      </c>
      <c r="C2265" s="16" t="s">
        <v>37</v>
      </c>
      <c r="D2265" s="12" t="s">
        <v>118</v>
      </c>
      <c r="E2265" s="17" t="s">
        <v>4692</v>
      </c>
      <c r="F2265" s="34">
        <v>4</v>
      </c>
      <c r="G2265" s="17">
        <v>1</v>
      </c>
      <c r="H2265" s="53">
        <v>3</v>
      </c>
      <c r="I2265" s="17">
        <v>1</v>
      </c>
      <c r="J2265" s="17">
        <v>1</v>
      </c>
      <c r="K2265" s="49">
        <v>4</v>
      </c>
      <c r="L2265" s="16">
        <f t="shared" si="74"/>
        <v>14</v>
      </c>
    </row>
    <row r="2266" spans="1:12" x14ac:dyDescent="0.25">
      <c r="A2266">
        <v>1295</v>
      </c>
      <c r="B2266" t="str">
        <f t="shared" si="75"/>
        <v>Minnesota,Clearwater County</v>
      </c>
      <c r="C2266" s="16" t="s">
        <v>37</v>
      </c>
      <c r="D2266" s="12" t="s">
        <v>569</v>
      </c>
      <c r="E2266" s="17" t="s">
        <v>4138</v>
      </c>
      <c r="F2266" s="43">
        <v>3</v>
      </c>
      <c r="G2266" s="17">
        <v>1</v>
      </c>
      <c r="H2266" s="53">
        <v>3</v>
      </c>
      <c r="I2266" s="17">
        <v>1</v>
      </c>
      <c r="J2266" s="47">
        <v>6</v>
      </c>
      <c r="K2266" s="49">
        <v>4</v>
      </c>
      <c r="L2266" s="16">
        <f t="shared" si="74"/>
        <v>18</v>
      </c>
    </row>
    <row r="2267" spans="1:12" x14ac:dyDescent="0.25">
      <c r="A2267">
        <v>1297</v>
      </c>
      <c r="B2267" t="str">
        <f t="shared" si="75"/>
        <v>Minnesota,Cottonwood County</v>
      </c>
      <c r="C2267" s="16" t="s">
        <v>37</v>
      </c>
      <c r="D2267" s="12" t="s">
        <v>1022</v>
      </c>
      <c r="E2267" s="17" t="s">
        <v>4326</v>
      </c>
      <c r="F2267" s="34">
        <v>4</v>
      </c>
      <c r="G2267" s="19">
        <v>4</v>
      </c>
      <c r="H2267" s="53">
        <v>3</v>
      </c>
      <c r="I2267" s="17">
        <v>1</v>
      </c>
      <c r="J2267" s="17">
        <v>1</v>
      </c>
      <c r="K2267" s="49">
        <v>4</v>
      </c>
      <c r="L2267" s="16">
        <f t="shared" si="74"/>
        <v>17</v>
      </c>
    </row>
    <row r="2268" spans="1:12" x14ac:dyDescent="0.25">
      <c r="A2268">
        <v>1298</v>
      </c>
      <c r="B2268" t="str">
        <f t="shared" si="75"/>
        <v>Minnesota,Crow Wing County</v>
      </c>
      <c r="C2268" s="16" t="s">
        <v>37</v>
      </c>
      <c r="D2268" s="12" t="s">
        <v>1023</v>
      </c>
      <c r="E2268" s="17" t="s">
        <v>4139</v>
      </c>
      <c r="F2268" s="43">
        <v>3</v>
      </c>
      <c r="G2268" s="27">
        <v>2</v>
      </c>
      <c r="H2268" s="53">
        <v>3</v>
      </c>
      <c r="I2268" s="17">
        <v>1</v>
      </c>
      <c r="J2268" s="57">
        <v>5</v>
      </c>
      <c r="K2268" s="49">
        <v>4</v>
      </c>
      <c r="L2268" s="16">
        <f t="shared" si="74"/>
        <v>18</v>
      </c>
    </row>
    <row r="2269" spans="1:12" x14ac:dyDescent="0.25">
      <c r="A2269">
        <v>1299</v>
      </c>
      <c r="B2269" t="str">
        <f t="shared" si="75"/>
        <v>Minnesota,Dakota County</v>
      </c>
      <c r="C2269" s="16" t="s">
        <v>37</v>
      </c>
      <c r="D2269" s="12" t="s">
        <v>1024</v>
      </c>
      <c r="E2269" s="17" t="s">
        <v>4487</v>
      </c>
      <c r="F2269" s="43">
        <v>3</v>
      </c>
      <c r="G2269" s="19">
        <v>4</v>
      </c>
      <c r="H2269" s="53">
        <v>3</v>
      </c>
      <c r="I2269" s="17">
        <v>1</v>
      </c>
      <c r="J2269" s="17">
        <v>1</v>
      </c>
      <c r="K2269" s="49">
        <v>4</v>
      </c>
      <c r="L2269" s="16">
        <f t="shared" si="74"/>
        <v>16</v>
      </c>
    </row>
    <row r="2270" spans="1:12" x14ac:dyDescent="0.25">
      <c r="A2270">
        <v>1300</v>
      </c>
      <c r="B2270" t="str">
        <f t="shared" si="75"/>
        <v>Minnesota,Dodge County</v>
      </c>
      <c r="C2270" s="16" t="s">
        <v>37</v>
      </c>
      <c r="D2270" s="12" t="s">
        <v>474</v>
      </c>
      <c r="E2270" s="17" t="s">
        <v>4488</v>
      </c>
      <c r="F2270" s="43">
        <v>3</v>
      </c>
      <c r="G2270" s="19">
        <v>4</v>
      </c>
      <c r="H2270" s="53">
        <v>3</v>
      </c>
      <c r="I2270" s="17">
        <v>1</v>
      </c>
      <c r="J2270" s="17">
        <v>1</v>
      </c>
      <c r="K2270" s="49">
        <v>4</v>
      </c>
      <c r="L2270" s="16">
        <f t="shared" si="74"/>
        <v>16</v>
      </c>
    </row>
    <row r="2271" spans="1:12" x14ac:dyDescent="0.25">
      <c r="A2271">
        <v>1301</v>
      </c>
      <c r="B2271" t="str">
        <f t="shared" si="75"/>
        <v>Minnesota,Douglas County</v>
      </c>
      <c r="C2271" s="16" t="s">
        <v>37</v>
      </c>
      <c r="D2271" s="12" t="s">
        <v>345</v>
      </c>
      <c r="E2271" s="17" t="s">
        <v>4855</v>
      </c>
      <c r="F2271" s="43">
        <v>3</v>
      </c>
      <c r="G2271" s="17">
        <v>1</v>
      </c>
      <c r="H2271" s="53">
        <v>3</v>
      </c>
      <c r="I2271" s="17">
        <v>1</v>
      </c>
      <c r="J2271" s="17">
        <v>1</v>
      </c>
      <c r="K2271" s="49">
        <v>4</v>
      </c>
      <c r="L2271" s="16">
        <f t="shared" si="74"/>
        <v>13</v>
      </c>
    </row>
    <row r="2272" spans="1:12" x14ac:dyDescent="0.25">
      <c r="A2272">
        <v>1302</v>
      </c>
      <c r="B2272" t="str">
        <f t="shared" si="75"/>
        <v>Minnesota,Faribault County</v>
      </c>
      <c r="C2272" s="16" t="s">
        <v>37</v>
      </c>
      <c r="D2272" s="12" t="s">
        <v>1025</v>
      </c>
      <c r="E2272" s="17" t="s">
        <v>4205</v>
      </c>
      <c r="F2272" s="34">
        <v>4</v>
      </c>
      <c r="G2272" s="37">
        <v>5</v>
      </c>
      <c r="H2272" s="53">
        <v>3</v>
      </c>
      <c r="I2272" s="17">
        <v>1</v>
      </c>
      <c r="J2272" s="17">
        <v>1</v>
      </c>
      <c r="K2272" s="49">
        <v>4</v>
      </c>
      <c r="L2272" s="16">
        <f t="shared" si="74"/>
        <v>18</v>
      </c>
    </row>
    <row r="2273" spans="1:12" x14ac:dyDescent="0.25">
      <c r="A2273">
        <v>1303</v>
      </c>
      <c r="B2273" t="str">
        <f t="shared" si="75"/>
        <v>Minnesota,Fillmore County</v>
      </c>
      <c r="C2273" s="16" t="s">
        <v>37</v>
      </c>
      <c r="D2273" s="12" t="s">
        <v>1026</v>
      </c>
      <c r="E2273" s="17" t="s">
        <v>4489</v>
      </c>
      <c r="F2273" s="43">
        <v>3</v>
      </c>
      <c r="G2273" s="19">
        <v>4</v>
      </c>
      <c r="H2273" s="53">
        <v>3</v>
      </c>
      <c r="I2273" s="17">
        <v>1</v>
      </c>
      <c r="J2273" s="17">
        <v>1</v>
      </c>
      <c r="K2273" s="49">
        <v>4</v>
      </c>
      <c r="L2273" s="16">
        <f t="shared" si="74"/>
        <v>16</v>
      </c>
    </row>
    <row r="2274" spans="1:12" x14ac:dyDescent="0.25">
      <c r="A2274">
        <v>1304</v>
      </c>
      <c r="B2274" t="str">
        <f t="shared" si="75"/>
        <v>Minnesota,Freeborn County</v>
      </c>
      <c r="C2274" s="16" t="s">
        <v>37</v>
      </c>
      <c r="D2274" s="12" t="s">
        <v>1027</v>
      </c>
      <c r="E2274" s="17" t="s">
        <v>4327</v>
      </c>
      <c r="F2274" s="43">
        <v>3</v>
      </c>
      <c r="G2274" s="37">
        <v>5</v>
      </c>
      <c r="H2274" s="53">
        <v>3</v>
      </c>
      <c r="I2274" s="17">
        <v>1</v>
      </c>
      <c r="J2274" s="17">
        <v>1</v>
      </c>
      <c r="K2274" s="49">
        <v>4</v>
      </c>
      <c r="L2274" s="16">
        <f t="shared" si="74"/>
        <v>17</v>
      </c>
    </row>
    <row r="2275" spans="1:12" x14ac:dyDescent="0.25">
      <c r="A2275">
        <v>1305</v>
      </c>
      <c r="B2275" t="str">
        <f t="shared" si="75"/>
        <v>Minnesota,Goodhue County</v>
      </c>
      <c r="C2275" s="16" t="s">
        <v>37</v>
      </c>
      <c r="D2275" s="12" t="s">
        <v>1028</v>
      </c>
      <c r="E2275" s="17" t="s">
        <v>4490</v>
      </c>
      <c r="F2275" s="43">
        <v>3</v>
      </c>
      <c r="G2275" s="19">
        <v>4</v>
      </c>
      <c r="H2275" s="53">
        <v>3</v>
      </c>
      <c r="I2275" s="17">
        <v>1</v>
      </c>
      <c r="J2275" s="17">
        <v>1</v>
      </c>
      <c r="K2275" s="49">
        <v>4</v>
      </c>
      <c r="L2275" s="16">
        <f t="shared" si="74"/>
        <v>16</v>
      </c>
    </row>
    <row r="2276" spans="1:12" x14ac:dyDescent="0.25">
      <c r="A2276">
        <v>1306</v>
      </c>
      <c r="B2276" t="str">
        <f t="shared" si="75"/>
        <v>Minnesota,Grant County</v>
      </c>
      <c r="C2276" s="16" t="s">
        <v>37</v>
      </c>
      <c r="D2276" s="12" t="s">
        <v>235</v>
      </c>
      <c r="E2276" s="17" t="s">
        <v>4856</v>
      </c>
      <c r="F2276" s="43">
        <v>3</v>
      </c>
      <c r="G2276" s="17">
        <v>1</v>
      </c>
      <c r="H2276" s="53">
        <v>3</v>
      </c>
      <c r="I2276" s="17">
        <v>1</v>
      </c>
      <c r="J2276" s="17">
        <v>1</v>
      </c>
      <c r="K2276" s="49">
        <v>4</v>
      </c>
      <c r="L2276" s="16">
        <f t="shared" si="74"/>
        <v>13</v>
      </c>
    </row>
    <row r="2277" spans="1:12" x14ac:dyDescent="0.25">
      <c r="A2277">
        <v>1307</v>
      </c>
      <c r="B2277" t="str">
        <f t="shared" si="75"/>
        <v>Minnesota,Hennepin County</v>
      </c>
      <c r="C2277" s="16" t="s">
        <v>37</v>
      </c>
      <c r="D2277" s="12" t="s">
        <v>1029</v>
      </c>
      <c r="E2277" s="17" t="s">
        <v>4491</v>
      </c>
      <c r="F2277" s="43">
        <v>3</v>
      </c>
      <c r="G2277" s="19">
        <v>4</v>
      </c>
      <c r="H2277" s="53">
        <v>3</v>
      </c>
      <c r="I2277" s="17">
        <v>1</v>
      </c>
      <c r="J2277" s="17">
        <v>1</v>
      </c>
      <c r="K2277" s="49">
        <v>4</v>
      </c>
      <c r="L2277" s="16">
        <f t="shared" si="74"/>
        <v>16</v>
      </c>
    </row>
    <row r="2278" spans="1:12" x14ac:dyDescent="0.25">
      <c r="A2278">
        <v>1308</v>
      </c>
      <c r="B2278" t="str">
        <f t="shared" si="75"/>
        <v>Minnesota,Houston County</v>
      </c>
      <c r="C2278" s="16" t="s">
        <v>37</v>
      </c>
      <c r="D2278" s="12" t="s">
        <v>139</v>
      </c>
      <c r="E2278" s="17" t="s">
        <v>4857</v>
      </c>
      <c r="F2278" s="43">
        <v>3</v>
      </c>
      <c r="G2278" s="17">
        <v>1</v>
      </c>
      <c r="H2278" s="53">
        <v>3</v>
      </c>
      <c r="I2278" s="17">
        <v>1</v>
      </c>
      <c r="J2278" s="17">
        <v>1</v>
      </c>
      <c r="K2278" s="49">
        <v>4</v>
      </c>
      <c r="L2278" s="16">
        <f t="shared" si="74"/>
        <v>13</v>
      </c>
    </row>
    <row r="2279" spans="1:12" x14ac:dyDescent="0.25">
      <c r="A2279">
        <v>1309</v>
      </c>
      <c r="B2279" t="str">
        <f t="shared" si="75"/>
        <v>Minnesota,Hubbard County</v>
      </c>
      <c r="C2279" s="16" t="s">
        <v>37</v>
      </c>
      <c r="D2279" s="12" t="s">
        <v>1030</v>
      </c>
      <c r="E2279" s="17" t="s">
        <v>4328</v>
      </c>
      <c r="F2279" s="43">
        <v>3</v>
      </c>
      <c r="G2279" s="17">
        <v>1</v>
      </c>
      <c r="H2279" s="53">
        <v>3</v>
      </c>
      <c r="I2279" s="17">
        <v>1</v>
      </c>
      <c r="J2279" s="55">
        <v>4</v>
      </c>
      <c r="K2279" s="49">
        <v>4</v>
      </c>
      <c r="L2279" s="16">
        <f t="shared" si="74"/>
        <v>16</v>
      </c>
    </row>
    <row r="2280" spans="1:12" x14ac:dyDescent="0.25">
      <c r="A2280">
        <v>1310</v>
      </c>
      <c r="B2280" t="str">
        <f t="shared" si="75"/>
        <v>Minnesota,Isanti County</v>
      </c>
      <c r="C2280" s="16" t="s">
        <v>37</v>
      </c>
      <c r="D2280" s="12" t="s">
        <v>1031</v>
      </c>
      <c r="E2280" s="17" t="s">
        <v>4693</v>
      </c>
      <c r="F2280" s="43">
        <v>3</v>
      </c>
      <c r="G2280" s="27">
        <v>2</v>
      </c>
      <c r="H2280" s="53">
        <v>3</v>
      </c>
      <c r="I2280" s="17">
        <v>1</v>
      </c>
      <c r="J2280" s="17">
        <v>1</v>
      </c>
      <c r="K2280" s="49">
        <v>4</v>
      </c>
      <c r="L2280" s="16">
        <f t="shared" si="74"/>
        <v>14</v>
      </c>
    </row>
    <row r="2281" spans="1:12" x14ac:dyDescent="0.25">
      <c r="A2281">
        <v>1311</v>
      </c>
      <c r="B2281" t="str">
        <f t="shared" si="75"/>
        <v>Minnesota,Itasca County</v>
      </c>
      <c r="C2281" s="16" t="s">
        <v>37</v>
      </c>
      <c r="D2281" s="12" t="s">
        <v>1032</v>
      </c>
      <c r="E2281" s="17" t="s">
        <v>4079</v>
      </c>
      <c r="F2281" s="43">
        <v>3</v>
      </c>
      <c r="G2281" s="17">
        <v>1</v>
      </c>
      <c r="H2281" s="53">
        <v>3</v>
      </c>
      <c r="I2281" s="17">
        <v>1</v>
      </c>
      <c r="J2281" s="41">
        <v>6</v>
      </c>
      <c r="K2281" s="49">
        <v>4</v>
      </c>
      <c r="L2281" s="16">
        <f t="shared" si="74"/>
        <v>18</v>
      </c>
    </row>
    <row r="2282" spans="1:12" x14ac:dyDescent="0.25">
      <c r="A2282">
        <v>1312</v>
      </c>
      <c r="B2282" t="str">
        <f t="shared" si="75"/>
        <v>Minnesota,Jackson County</v>
      </c>
      <c r="C2282" s="16" t="s">
        <v>37</v>
      </c>
      <c r="D2282" s="12" t="s">
        <v>140</v>
      </c>
      <c r="E2282" s="17" t="s">
        <v>4492</v>
      </c>
      <c r="F2282" s="34">
        <v>4</v>
      </c>
      <c r="G2282" s="27">
        <v>2</v>
      </c>
      <c r="H2282" s="53">
        <v>3</v>
      </c>
      <c r="I2282" s="17">
        <v>1</v>
      </c>
      <c r="J2282" s="17">
        <v>1</v>
      </c>
      <c r="K2282" s="49">
        <v>4</v>
      </c>
      <c r="L2282" s="16">
        <f t="shared" si="74"/>
        <v>15</v>
      </c>
    </row>
    <row r="2283" spans="1:12" x14ac:dyDescent="0.25">
      <c r="A2283">
        <v>1313</v>
      </c>
      <c r="B2283" t="str">
        <f t="shared" si="75"/>
        <v>Minnesota,Kanabec County</v>
      </c>
      <c r="C2283" s="16" t="s">
        <v>37</v>
      </c>
      <c r="D2283" s="12" t="s">
        <v>1033</v>
      </c>
      <c r="E2283" s="17" t="s">
        <v>4694</v>
      </c>
      <c r="F2283" s="43">
        <v>3</v>
      </c>
      <c r="G2283" s="17">
        <v>1</v>
      </c>
      <c r="H2283" s="53">
        <v>3</v>
      </c>
      <c r="I2283" s="17">
        <v>1</v>
      </c>
      <c r="J2283" s="30">
        <v>2</v>
      </c>
      <c r="K2283" s="49">
        <v>4</v>
      </c>
      <c r="L2283" s="16">
        <f t="shared" si="74"/>
        <v>14</v>
      </c>
    </row>
    <row r="2284" spans="1:12" x14ac:dyDescent="0.25">
      <c r="A2284">
        <v>1314</v>
      </c>
      <c r="B2284" t="str">
        <f t="shared" si="75"/>
        <v>Minnesota,Kandiyohi County</v>
      </c>
      <c r="C2284" s="16" t="s">
        <v>37</v>
      </c>
      <c r="D2284" s="12" t="s">
        <v>1034</v>
      </c>
      <c r="E2284" s="17" t="s">
        <v>4493</v>
      </c>
      <c r="F2284" s="43">
        <v>3</v>
      </c>
      <c r="G2284" s="19">
        <v>4</v>
      </c>
      <c r="H2284" s="53">
        <v>3</v>
      </c>
      <c r="I2284" s="17">
        <v>1</v>
      </c>
      <c r="J2284" s="17">
        <v>1</v>
      </c>
      <c r="K2284" s="49">
        <v>4</v>
      </c>
      <c r="L2284" s="16">
        <f t="shared" si="74"/>
        <v>16</v>
      </c>
    </row>
    <row r="2285" spans="1:12" x14ac:dyDescent="0.25">
      <c r="A2285">
        <v>1315</v>
      </c>
      <c r="B2285" t="str">
        <f t="shared" si="75"/>
        <v>Minnesota,Kittson County</v>
      </c>
      <c r="C2285" s="16" t="s">
        <v>37</v>
      </c>
      <c r="D2285" s="12" t="s">
        <v>1035</v>
      </c>
      <c r="E2285" s="17" t="s">
        <v>4858</v>
      </c>
      <c r="F2285" s="43">
        <v>3</v>
      </c>
      <c r="G2285" s="17">
        <v>1</v>
      </c>
      <c r="H2285" s="53">
        <v>3</v>
      </c>
      <c r="I2285" s="17">
        <v>1</v>
      </c>
      <c r="J2285" s="17">
        <v>1</v>
      </c>
      <c r="K2285" s="49">
        <v>4</v>
      </c>
      <c r="L2285" s="16">
        <f t="shared" si="74"/>
        <v>13</v>
      </c>
    </row>
    <row r="2286" spans="1:12" x14ac:dyDescent="0.25">
      <c r="A2286">
        <v>1316</v>
      </c>
      <c r="B2286" t="str">
        <f t="shared" si="75"/>
        <v>Minnesota,Koochiching County</v>
      </c>
      <c r="C2286" s="16" t="s">
        <v>37</v>
      </c>
      <c r="D2286" s="12" t="s">
        <v>1036</v>
      </c>
      <c r="E2286" s="17" t="s">
        <v>4080</v>
      </c>
      <c r="F2286" s="43">
        <v>3</v>
      </c>
      <c r="G2286" s="17">
        <v>1</v>
      </c>
      <c r="H2286" s="53">
        <v>3</v>
      </c>
      <c r="I2286" s="17">
        <v>1</v>
      </c>
      <c r="J2286" s="41">
        <v>6</v>
      </c>
      <c r="K2286" s="49">
        <v>4</v>
      </c>
      <c r="L2286" s="16">
        <f t="shared" si="74"/>
        <v>18</v>
      </c>
    </row>
    <row r="2287" spans="1:12" x14ac:dyDescent="0.25">
      <c r="A2287">
        <v>1317</v>
      </c>
      <c r="B2287" t="str">
        <f t="shared" si="75"/>
        <v>Minnesota,Lac qui Parle County</v>
      </c>
      <c r="C2287" s="16" t="s">
        <v>37</v>
      </c>
      <c r="D2287" s="12" t="s">
        <v>1037</v>
      </c>
      <c r="E2287" s="17" t="s">
        <v>4695</v>
      </c>
      <c r="F2287" s="34">
        <v>4</v>
      </c>
      <c r="G2287" s="17">
        <v>1</v>
      </c>
      <c r="H2287" s="53">
        <v>3</v>
      </c>
      <c r="I2287" s="17">
        <v>1</v>
      </c>
      <c r="J2287" s="17">
        <v>1</v>
      </c>
      <c r="K2287" s="49">
        <v>4</v>
      </c>
      <c r="L2287" s="16">
        <f t="shared" si="74"/>
        <v>14</v>
      </c>
    </row>
    <row r="2288" spans="1:12" x14ac:dyDescent="0.25">
      <c r="A2288">
        <v>1318</v>
      </c>
      <c r="B2288" t="str">
        <f t="shared" si="75"/>
        <v>Minnesota,Lake County</v>
      </c>
      <c r="C2288" s="16" t="s">
        <v>37</v>
      </c>
      <c r="D2288" s="12" t="s">
        <v>287</v>
      </c>
      <c r="E2288" s="17" t="s">
        <v>4494</v>
      </c>
      <c r="F2288" s="43">
        <v>3</v>
      </c>
      <c r="G2288" s="17">
        <v>1</v>
      </c>
      <c r="H2288" s="17">
        <v>1</v>
      </c>
      <c r="I2288" s="17">
        <v>1</v>
      </c>
      <c r="J2288" s="47">
        <v>6</v>
      </c>
      <c r="K2288" s="49">
        <v>4</v>
      </c>
      <c r="L2288" s="16">
        <f t="shared" si="74"/>
        <v>16</v>
      </c>
    </row>
    <row r="2289" spans="1:12" ht="26.4" x14ac:dyDescent="0.25">
      <c r="A2289">
        <v>1319</v>
      </c>
      <c r="B2289" t="str">
        <f t="shared" si="75"/>
        <v>Minnesota,Lake of the Woods County</v>
      </c>
      <c r="C2289" s="16" t="s">
        <v>37</v>
      </c>
      <c r="D2289" s="12" t="s">
        <v>1038</v>
      </c>
      <c r="E2289" s="17" t="s">
        <v>4859</v>
      </c>
      <c r="F2289" s="43">
        <v>3</v>
      </c>
      <c r="G2289" s="17">
        <v>1</v>
      </c>
      <c r="H2289" s="53">
        <v>3</v>
      </c>
      <c r="I2289" s="17">
        <v>1</v>
      </c>
      <c r="J2289" s="17">
        <v>1</v>
      </c>
      <c r="K2289" s="49">
        <v>4</v>
      </c>
      <c r="L2289" s="16">
        <f t="shared" si="74"/>
        <v>13</v>
      </c>
    </row>
    <row r="2290" spans="1:12" x14ac:dyDescent="0.25">
      <c r="A2290">
        <v>1320</v>
      </c>
      <c r="B2290" t="str">
        <f t="shared" si="75"/>
        <v>Minnesota,Le Sueur County</v>
      </c>
      <c r="C2290" s="16" t="s">
        <v>37</v>
      </c>
      <c r="D2290" s="12" t="s">
        <v>1039</v>
      </c>
      <c r="E2290" s="17" t="s">
        <v>4206</v>
      </c>
      <c r="F2290" s="34">
        <v>4</v>
      </c>
      <c r="G2290" s="37">
        <v>5</v>
      </c>
      <c r="H2290" s="53">
        <v>3</v>
      </c>
      <c r="I2290" s="17">
        <v>1</v>
      </c>
      <c r="J2290" s="17">
        <v>1</v>
      </c>
      <c r="K2290" s="49">
        <v>4</v>
      </c>
      <c r="L2290" s="16">
        <f t="shared" si="74"/>
        <v>18</v>
      </c>
    </row>
    <row r="2291" spans="1:12" x14ac:dyDescent="0.25">
      <c r="A2291">
        <v>1321</v>
      </c>
      <c r="B2291" t="str">
        <f t="shared" si="75"/>
        <v>Minnesota,Lincoln County</v>
      </c>
      <c r="C2291" s="16" t="s">
        <v>37</v>
      </c>
      <c r="D2291" s="12" t="s">
        <v>243</v>
      </c>
      <c r="E2291" s="17" t="s">
        <v>4495</v>
      </c>
      <c r="F2291" s="34">
        <v>4</v>
      </c>
      <c r="G2291" s="27">
        <v>2</v>
      </c>
      <c r="H2291" s="53">
        <v>3</v>
      </c>
      <c r="I2291" s="17">
        <v>1</v>
      </c>
      <c r="J2291" s="17">
        <v>1</v>
      </c>
      <c r="K2291" s="49">
        <v>4</v>
      </c>
      <c r="L2291" s="16">
        <f t="shared" si="74"/>
        <v>15</v>
      </c>
    </row>
    <row r="2292" spans="1:12" x14ac:dyDescent="0.25">
      <c r="A2292">
        <v>1322</v>
      </c>
      <c r="B2292" t="str">
        <f t="shared" si="75"/>
        <v>Minnesota,Lyon County</v>
      </c>
      <c r="C2292" s="16" t="s">
        <v>37</v>
      </c>
      <c r="D2292" s="12" t="s">
        <v>707</v>
      </c>
      <c r="E2292" s="17" t="s">
        <v>4496</v>
      </c>
      <c r="F2292" s="34">
        <v>4</v>
      </c>
      <c r="G2292" s="27">
        <v>2</v>
      </c>
      <c r="H2292" s="53">
        <v>3</v>
      </c>
      <c r="I2292" s="17">
        <v>1</v>
      </c>
      <c r="J2292" s="17">
        <v>1</v>
      </c>
      <c r="K2292" s="49">
        <v>4</v>
      </c>
      <c r="L2292" s="16">
        <f t="shared" si="74"/>
        <v>15</v>
      </c>
    </row>
    <row r="2293" spans="1:12" x14ac:dyDescent="0.25">
      <c r="A2293">
        <v>1323</v>
      </c>
      <c r="B2293" t="str">
        <f t="shared" si="75"/>
        <v>Minnesota,McLeod County</v>
      </c>
      <c r="C2293" s="16" t="s">
        <v>37</v>
      </c>
      <c r="D2293" s="12" t="s">
        <v>1040</v>
      </c>
      <c r="E2293" s="17" t="s">
        <v>4207</v>
      </c>
      <c r="F2293" s="34">
        <v>4</v>
      </c>
      <c r="G2293" s="37">
        <v>5</v>
      </c>
      <c r="H2293" s="53">
        <v>3</v>
      </c>
      <c r="I2293" s="17">
        <v>1</v>
      </c>
      <c r="J2293" s="17">
        <v>1</v>
      </c>
      <c r="K2293" s="49">
        <v>4</v>
      </c>
      <c r="L2293" s="16">
        <f t="shared" si="74"/>
        <v>18</v>
      </c>
    </row>
    <row r="2294" spans="1:12" x14ac:dyDescent="0.25">
      <c r="A2294">
        <v>1324</v>
      </c>
      <c r="B2294" t="str">
        <f t="shared" si="75"/>
        <v>Minnesota,Mahnomen County</v>
      </c>
      <c r="C2294" s="16" t="s">
        <v>37</v>
      </c>
      <c r="D2294" s="12" t="s">
        <v>1041</v>
      </c>
      <c r="E2294" s="17" t="s">
        <v>4860</v>
      </c>
      <c r="F2294" s="43">
        <v>3</v>
      </c>
      <c r="G2294" s="17">
        <v>1</v>
      </c>
      <c r="H2294" s="53">
        <v>3</v>
      </c>
      <c r="I2294" s="17">
        <v>1</v>
      </c>
      <c r="J2294" s="17">
        <v>1</v>
      </c>
      <c r="K2294" s="49">
        <v>4</v>
      </c>
      <c r="L2294" s="16">
        <f t="shared" si="74"/>
        <v>13</v>
      </c>
    </row>
    <row r="2295" spans="1:12" x14ac:dyDescent="0.25">
      <c r="A2295">
        <v>1325</v>
      </c>
      <c r="B2295" t="str">
        <f t="shared" si="75"/>
        <v>Minnesota,Marshall County</v>
      </c>
      <c r="C2295" s="16" t="s">
        <v>37</v>
      </c>
      <c r="D2295" s="12" t="s">
        <v>152</v>
      </c>
      <c r="E2295" s="17" t="s">
        <v>4861</v>
      </c>
      <c r="F2295" s="43">
        <v>3</v>
      </c>
      <c r="G2295" s="17">
        <v>1</v>
      </c>
      <c r="H2295" s="53">
        <v>3</v>
      </c>
      <c r="I2295" s="17">
        <v>1</v>
      </c>
      <c r="J2295" s="17">
        <v>1</v>
      </c>
      <c r="K2295" s="49">
        <v>4</v>
      </c>
      <c r="L2295" s="16">
        <f t="shared" si="74"/>
        <v>13</v>
      </c>
    </row>
    <row r="2296" spans="1:12" x14ac:dyDescent="0.25">
      <c r="A2296">
        <v>1326</v>
      </c>
      <c r="B2296" t="str">
        <f t="shared" si="75"/>
        <v>Minnesota,Martin County</v>
      </c>
      <c r="C2296" s="16" t="s">
        <v>37</v>
      </c>
      <c r="D2296" s="12" t="s">
        <v>422</v>
      </c>
      <c r="E2296" s="17" t="s">
        <v>4208</v>
      </c>
      <c r="F2296" s="34">
        <v>4</v>
      </c>
      <c r="G2296" s="37">
        <v>5</v>
      </c>
      <c r="H2296" s="53">
        <v>3</v>
      </c>
      <c r="I2296" s="17">
        <v>1</v>
      </c>
      <c r="J2296" s="17">
        <v>1</v>
      </c>
      <c r="K2296" s="49">
        <v>4</v>
      </c>
      <c r="L2296" s="16">
        <f t="shared" si="74"/>
        <v>18</v>
      </c>
    </row>
    <row r="2297" spans="1:12" x14ac:dyDescent="0.25">
      <c r="A2297">
        <v>1327</v>
      </c>
      <c r="B2297" t="str">
        <f t="shared" si="75"/>
        <v>Minnesota,Meeker County</v>
      </c>
      <c r="C2297" s="16" t="s">
        <v>37</v>
      </c>
      <c r="D2297" s="12" t="s">
        <v>1042</v>
      </c>
      <c r="E2297" s="17" t="s">
        <v>4497</v>
      </c>
      <c r="F2297" s="43">
        <v>3</v>
      </c>
      <c r="G2297" s="19">
        <v>4</v>
      </c>
      <c r="H2297" s="53">
        <v>3</v>
      </c>
      <c r="I2297" s="17">
        <v>1</v>
      </c>
      <c r="J2297" s="17">
        <v>1</v>
      </c>
      <c r="K2297" s="49">
        <v>4</v>
      </c>
      <c r="L2297" s="16">
        <f t="shared" si="74"/>
        <v>16</v>
      </c>
    </row>
    <row r="2298" spans="1:12" x14ac:dyDescent="0.25">
      <c r="A2298">
        <v>1328</v>
      </c>
      <c r="B2298" t="str">
        <f t="shared" si="75"/>
        <v>Minnesota,Mille Lacs County</v>
      </c>
      <c r="C2298" s="16" t="s">
        <v>37</v>
      </c>
      <c r="D2298" s="12" t="s">
        <v>1043</v>
      </c>
      <c r="E2298" s="17" t="s">
        <v>4329</v>
      </c>
      <c r="F2298" s="43">
        <v>3</v>
      </c>
      <c r="G2298" s="27">
        <v>2</v>
      </c>
      <c r="H2298" s="53">
        <v>3</v>
      </c>
      <c r="I2298" s="17">
        <v>1</v>
      </c>
      <c r="J2298" s="50">
        <v>3</v>
      </c>
      <c r="K2298" s="49">
        <v>4</v>
      </c>
      <c r="L2298" s="16">
        <f t="shared" si="74"/>
        <v>16</v>
      </c>
    </row>
    <row r="2299" spans="1:12" x14ac:dyDescent="0.25">
      <c r="A2299">
        <v>1329</v>
      </c>
      <c r="B2299" t="str">
        <f t="shared" si="75"/>
        <v>Minnesota,Morrison County</v>
      </c>
      <c r="C2299" s="16" t="s">
        <v>37</v>
      </c>
      <c r="D2299" s="12" t="s">
        <v>1044</v>
      </c>
      <c r="E2299" s="17" t="s">
        <v>4140</v>
      </c>
      <c r="F2299" s="34">
        <v>4</v>
      </c>
      <c r="G2299" s="19">
        <v>4</v>
      </c>
      <c r="H2299" s="53">
        <v>3</v>
      </c>
      <c r="I2299" s="17">
        <v>1</v>
      </c>
      <c r="J2299" s="50">
        <v>3</v>
      </c>
      <c r="K2299" s="49">
        <v>4</v>
      </c>
      <c r="L2299" s="16">
        <f t="shared" si="74"/>
        <v>19</v>
      </c>
    </row>
    <row r="2300" spans="1:12" x14ac:dyDescent="0.25">
      <c r="A2300">
        <v>1330</v>
      </c>
      <c r="B2300" t="str">
        <f t="shared" si="75"/>
        <v>Minnesota,Mower County</v>
      </c>
      <c r="C2300" s="16" t="s">
        <v>37</v>
      </c>
      <c r="D2300" s="12" t="s">
        <v>1045</v>
      </c>
      <c r="E2300" s="17" t="s">
        <v>4498</v>
      </c>
      <c r="F2300" s="43">
        <v>3</v>
      </c>
      <c r="G2300" s="19">
        <v>4</v>
      </c>
      <c r="H2300" s="53">
        <v>3</v>
      </c>
      <c r="I2300" s="17">
        <v>1</v>
      </c>
      <c r="J2300" s="17">
        <v>1</v>
      </c>
      <c r="K2300" s="49">
        <v>4</v>
      </c>
      <c r="L2300" s="16">
        <f t="shared" si="74"/>
        <v>16</v>
      </c>
    </row>
    <row r="2301" spans="1:12" x14ac:dyDescent="0.25">
      <c r="A2301">
        <v>1331</v>
      </c>
      <c r="B2301" t="str">
        <f t="shared" si="75"/>
        <v>Minnesota,Murray County</v>
      </c>
      <c r="C2301" s="16" t="s">
        <v>37</v>
      </c>
      <c r="D2301" s="12" t="s">
        <v>511</v>
      </c>
      <c r="E2301" s="17" t="s">
        <v>4862</v>
      </c>
      <c r="F2301" s="43">
        <v>3</v>
      </c>
      <c r="G2301" s="17">
        <v>1</v>
      </c>
      <c r="H2301" s="53">
        <v>3</v>
      </c>
      <c r="I2301" s="17">
        <v>1</v>
      </c>
      <c r="J2301" s="17">
        <v>1</v>
      </c>
      <c r="K2301" s="49">
        <v>4</v>
      </c>
      <c r="L2301" s="16">
        <f t="shared" si="74"/>
        <v>13</v>
      </c>
    </row>
    <row r="2302" spans="1:12" x14ac:dyDescent="0.25">
      <c r="A2302">
        <v>1332</v>
      </c>
      <c r="B2302" t="str">
        <f t="shared" si="75"/>
        <v>Minnesota,Nicollet County</v>
      </c>
      <c r="C2302" s="16" t="s">
        <v>37</v>
      </c>
      <c r="D2302" s="12" t="s">
        <v>1046</v>
      </c>
      <c r="E2302" s="17" t="s">
        <v>4330</v>
      </c>
      <c r="F2302" s="43">
        <v>3</v>
      </c>
      <c r="G2302" s="37">
        <v>5</v>
      </c>
      <c r="H2302" s="53">
        <v>3</v>
      </c>
      <c r="I2302" s="17">
        <v>1</v>
      </c>
      <c r="J2302" s="17">
        <v>1</v>
      </c>
      <c r="K2302" s="49">
        <v>4</v>
      </c>
      <c r="L2302" s="16">
        <f t="shared" si="74"/>
        <v>17</v>
      </c>
    </row>
    <row r="2303" spans="1:12" x14ac:dyDescent="0.25">
      <c r="A2303">
        <v>1333</v>
      </c>
      <c r="B2303" t="str">
        <f t="shared" si="75"/>
        <v>Minnesota,Nobles County</v>
      </c>
      <c r="C2303" s="16" t="s">
        <v>37</v>
      </c>
      <c r="D2303" s="12" t="s">
        <v>1047</v>
      </c>
      <c r="E2303" s="17" t="s">
        <v>4863</v>
      </c>
      <c r="F2303" s="43">
        <v>3</v>
      </c>
      <c r="G2303" s="17">
        <v>1</v>
      </c>
      <c r="H2303" s="53">
        <v>3</v>
      </c>
      <c r="I2303" s="17">
        <v>1</v>
      </c>
      <c r="J2303" s="17">
        <v>1</v>
      </c>
      <c r="K2303" s="49">
        <v>4</v>
      </c>
      <c r="L2303" s="16">
        <f t="shared" si="74"/>
        <v>13</v>
      </c>
    </row>
    <row r="2304" spans="1:12" x14ac:dyDescent="0.25">
      <c r="A2304">
        <v>1334</v>
      </c>
      <c r="B2304" t="str">
        <f t="shared" si="75"/>
        <v>Minnesota,Norman County</v>
      </c>
      <c r="C2304" s="16" t="s">
        <v>37</v>
      </c>
      <c r="D2304" s="12" t="s">
        <v>1048</v>
      </c>
      <c r="E2304" s="17" t="s">
        <v>4499</v>
      </c>
      <c r="F2304" s="34">
        <v>4</v>
      </c>
      <c r="G2304" s="27">
        <v>2</v>
      </c>
      <c r="H2304" s="53">
        <v>3</v>
      </c>
      <c r="I2304" s="17">
        <v>1</v>
      </c>
      <c r="J2304" s="17">
        <v>1</v>
      </c>
      <c r="K2304" s="49">
        <v>4</v>
      </c>
      <c r="L2304" s="16">
        <f t="shared" si="74"/>
        <v>15</v>
      </c>
    </row>
    <row r="2305" spans="1:12" x14ac:dyDescent="0.25">
      <c r="A2305">
        <v>1335</v>
      </c>
      <c r="B2305" t="str">
        <f t="shared" si="75"/>
        <v>Minnesota,Olmsted County</v>
      </c>
      <c r="C2305" s="16" t="s">
        <v>37</v>
      </c>
      <c r="D2305" s="12" t="s">
        <v>1049</v>
      </c>
      <c r="E2305" s="17" t="s">
        <v>4500</v>
      </c>
      <c r="F2305" s="43">
        <v>3</v>
      </c>
      <c r="G2305" s="19">
        <v>4</v>
      </c>
      <c r="H2305" s="53">
        <v>3</v>
      </c>
      <c r="I2305" s="17">
        <v>1</v>
      </c>
      <c r="J2305" s="17">
        <v>1</v>
      </c>
      <c r="K2305" s="49">
        <v>4</v>
      </c>
      <c r="L2305" s="16">
        <f t="shared" si="74"/>
        <v>16</v>
      </c>
    </row>
    <row r="2306" spans="1:12" x14ac:dyDescent="0.25">
      <c r="A2306">
        <v>1336</v>
      </c>
      <c r="B2306" t="str">
        <f t="shared" si="75"/>
        <v>Minnesota,Otter Tail County</v>
      </c>
      <c r="C2306" s="16" t="s">
        <v>37</v>
      </c>
      <c r="D2306" s="12" t="s">
        <v>1050</v>
      </c>
      <c r="E2306" s="17" t="s">
        <v>4696</v>
      </c>
      <c r="F2306" s="43">
        <v>3</v>
      </c>
      <c r="G2306" s="27">
        <v>2</v>
      </c>
      <c r="H2306" s="53">
        <v>3</v>
      </c>
      <c r="I2306" s="17">
        <v>1</v>
      </c>
      <c r="J2306" s="17">
        <v>1</v>
      </c>
      <c r="K2306" s="49">
        <v>4</v>
      </c>
      <c r="L2306" s="16">
        <f t="shared" ref="L2306:L2369" si="76">SUM(F2306:K2306)</f>
        <v>14</v>
      </c>
    </row>
    <row r="2307" spans="1:12" x14ac:dyDescent="0.25">
      <c r="A2307">
        <v>1337</v>
      </c>
      <c r="B2307" t="str">
        <f t="shared" ref="B2307:B2370" si="77">C2307&amp;","&amp;D2307</f>
        <v>Minnesota,Pennington County</v>
      </c>
      <c r="C2307" s="16" t="s">
        <v>37</v>
      </c>
      <c r="D2307" s="12" t="s">
        <v>1051</v>
      </c>
      <c r="E2307" s="17" t="s">
        <v>4864</v>
      </c>
      <c r="F2307" s="43">
        <v>3</v>
      </c>
      <c r="G2307" s="17">
        <v>1</v>
      </c>
      <c r="H2307" s="53">
        <v>3</v>
      </c>
      <c r="I2307" s="17">
        <v>1</v>
      </c>
      <c r="J2307" s="17">
        <v>1</v>
      </c>
      <c r="K2307" s="49">
        <v>4</v>
      </c>
      <c r="L2307" s="16">
        <f t="shared" si="76"/>
        <v>13</v>
      </c>
    </row>
    <row r="2308" spans="1:12" x14ac:dyDescent="0.25">
      <c r="A2308">
        <v>1338</v>
      </c>
      <c r="B2308" t="str">
        <f t="shared" si="77"/>
        <v>Minnesota,Pine County</v>
      </c>
      <c r="C2308" s="16" t="s">
        <v>37</v>
      </c>
      <c r="D2308" s="12" t="s">
        <v>1052</v>
      </c>
      <c r="E2308" s="17" t="s">
        <v>4209</v>
      </c>
      <c r="F2308" s="43">
        <v>3</v>
      </c>
      <c r="G2308" s="19">
        <v>4</v>
      </c>
      <c r="H2308" s="53">
        <v>3</v>
      </c>
      <c r="I2308" s="17">
        <v>1</v>
      </c>
      <c r="J2308" s="50">
        <v>3</v>
      </c>
      <c r="K2308" s="49">
        <v>4</v>
      </c>
      <c r="L2308" s="16">
        <f t="shared" si="76"/>
        <v>18</v>
      </c>
    </row>
    <row r="2309" spans="1:12" x14ac:dyDescent="0.25">
      <c r="A2309">
        <v>1339</v>
      </c>
      <c r="B2309" t="str">
        <f t="shared" si="77"/>
        <v>Minnesota,Pipestone County</v>
      </c>
      <c r="C2309" s="16" t="s">
        <v>37</v>
      </c>
      <c r="D2309" s="12" t="s">
        <v>1053</v>
      </c>
      <c r="E2309" s="17" t="s">
        <v>4697</v>
      </c>
      <c r="F2309" s="34">
        <v>4</v>
      </c>
      <c r="G2309" s="17">
        <v>1</v>
      </c>
      <c r="H2309" s="53">
        <v>3</v>
      </c>
      <c r="I2309" s="17">
        <v>1</v>
      </c>
      <c r="J2309" s="17">
        <v>1</v>
      </c>
      <c r="K2309" s="49">
        <v>4</v>
      </c>
      <c r="L2309" s="16">
        <f t="shared" si="76"/>
        <v>14</v>
      </c>
    </row>
    <row r="2310" spans="1:12" x14ac:dyDescent="0.25">
      <c r="A2310">
        <v>1340</v>
      </c>
      <c r="B2310" t="str">
        <f t="shared" si="77"/>
        <v>Minnesota,Polk County</v>
      </c>
      <c r="C2310" s="16" t="s">
        <v>37</v>
      </c>
      <c r="D2310" s="12" t="s">
        <v>254</v>
      </c>
      <c r="E2310" s="17" t="s">
        <v>4865</v>
      </c>
      <c r="F2310" s="43">
        <v>3</v>
      </c>
      <c r="G2310" s="17">
        <v>1</v>
      </c>
      <c r="H2310" s="53">
        <v>3</v>
      </c>
      <c r="I2310" s="17">
        <v>1</v>
      </c>
      <c r="J2310" s="17">
        <v>1</v>
      </c>
      <c r="K2310" s="49">
        <v>4</v>
      </c>
      <c r="L2310" s="16">
        <f t="shared" si="76"/>
        <v>13</v>
      </c>
    </row>
    <row r="2311" spans="1:12" x14ac:dyDescent="0.25">
      <c r="A2311">
        <v>1341</v>
      </c>
      <c r="B2311" t="str">
        <f t="shared" si="77"/>
        <v>Minnesota,Pope County</v>
      </c>
      <c r="C2311" s="16" t="s">
        <v>37</v>
      </c>
      <c r="D2311" s="12" t="s">
        <v>255</v>
      </c>
      <c r="E2311" s="17" t="s">
        <v>4698</v>
      </c>
      <c r="F2311" s="34">
        <v>4</v>
      </c>
      <c r="G2311" s="17">
        <v>1</v>
      </c>
      <c r="H2311" s="53">
        <v>3</v>
      </c>
      <c r="I2311" s="17">
        <v>1</v>
      </c>
      <c r="J2311" s="17">
        <v>1</v>
      </c>
      <c r="K2311" s="49">
        <v>4</v>
      </c>
      <c r="L2311" s="16">
        <f t="shared" si="76"/>
        <v>14</v>
      </c>
    </row>
    <row r="2312" spans="1:12" x14ac:dyDescent="0.25">
      <c r="A2312">
        <v>1342</v>
      </c>
      <c r="B2312" t="str">
        <f t="shared" si="77"/>
        <v>Minnesota,Ramsey County</v>
      </c>
      <c r="C2312" s="16" t="s">
        <v>37</v>
      </c>
      <c r="D2312" s="12" t="s">
        <v>1054</v>
      </c>
      <c r="E2312" s="17" t="s">
        <v>4331</v>
      </c>
      <c r="F2312" s="43">
        <v>3</v>
      </c>
      <c r="G2312" s="37">
        <v>5</v>
      </c>
      <c r="H2312" s="53">
        <v>3</v>
      </c>
      <c r="I2312" s="17">
        <v>1</v>
      </c>
      <c r="J2312" s="17">
        <v>1</v>
      </c>
      <c r="K2312" s="49">
        <v>4</v>
      </c>
      <c r="L2312" s="16">
        <f t="shared" si="76"/>
        <v>17</v>
      </c>
    </row>
    <row r="2313" spans="1:12" x14ac:dyDescent="0.25">
      <c r="A2313">
        <v>1343</v>
      </c>
      <c r="B2313" t="str">
        <f t="shared" si="77"/>
        <v>Minnesota,Red Lake County</v>
      </c>
      <c r="C2313" s="16" t="s">
        <v>37</v>
      </c>
      <c r="D2313" s="12" t="s">
        <v>1055</v>
      </c>
      <c r="E2313" s="17" t="s">
        <v>4866</v>
      </c>
      <c r="F2313" s="43">
        <v>3</v>
      </c>
      <c r="G2313" s="17">
        <v>1</v>
      </c>
      <c r="H2313" s="53">
        <v>3</v>
      </c>
      <c r="I2313" s="17">
        <v>1</v>
      </c>
      <c r="J2313" s="17">
        <v>1</v>
      </c>
      <c r="K2313" s="49">
        <v>4</v>
      </c>
      <c r="L2313" s="16">
        <f t="shared" si="76"/>
        <v>13</v>
      </c>
    </row>
    <row r="2314" spans="1:12" x14ac:dyDescent="0.25">
      <c r="A2314">
        <v>1344</v>
      </c>
      <c r="B2314" t="str">
        <f t="shared" si="77"/>
        <v>Minnesota,Redwood County</v>
      </c>
      <c r="C2314" s="16" t="s">
        <v>37</v>
      </c>
      <c r="D2314" s="12" t="s">
        <v>1056</v>
      </c>
      <c r="E2314" s="17" t="s">
        <v>4501</v>
      </c>
      <c r="F2314" s="34">
        <v>4</v>
      </c>
      <c r="G2314" s="27">
        <v>2</v>
      </c>
      <c r="H2314" s="53">
        <v>3</v>
      </c>
      <c r="I2314" s="17">
        <v>1</v>
      </c>
      <c r="J2314" s="17">
        <v>1</v>
      </c>
      <c r="K2314" s="49">
        <v>4</v>
      </c>
      <c r="L2314" s="16">
        <f t="shared" si="76"/>
        <v>15</v>
      </c>
    </row>
    <row r="2315" spans="1:12" x14ac:dyDescent="0.25">
      <c r="A2315">
        <v>1345</v>
      </c>
      <c r="B2315" t="str">
        <f t="shared" si="77"/>
        <v>Minnesota,Renville County</v>
      </c>
      <c r="C2315" s="16" t="s">
        <v>37</v>
      </c>
      <c r="D2315" s="12" t="s">
        <v>1057</v>
      </c>
      <c r="E2315" s="17" t="s">
        <v>4332</v>
      </c>
      <c r="F2315" s="34">
        <v>4</v>
      </c>
      <c r="G2315" s="19">
        <v>4</v>
      </c>
      <c r="H2315" s="53">
        <v>3</v>
      </c>
      <c r="I2315" s="17">
        <v>1</v>
      </c>
      <c r="J2315" s="17">
        <v>1</v>
      </c>
      <c r="K2315" s="49">
        <v>4</v>
      </c>
      <c r="L2315" s="16">
        <f t="shared" si="76"/>
        <v>17</v>
      </c>
    </row>
    <row r="2316" spans="1:12" x14ac:dyDescent="0.25">
      <c r="A2316">
        <v>1346</v>
      </c>
      <c r="B2316" t="str">
        <f t="shared" si="77"/>
        <v>Minnesota,Rice County</v>
      </c>
      <c r="C2316" s="16" t="s">
        <v>37</v>
      </c>
      <c r="D2316" s="12" t="s">
        <v>776</v>
      </c>
      <c r="E2316" s="17" t="s">
        <v>4502</v>
      </c>
      <c r="F2316" s="43">
        <v>3</v>
      </c>
      <c r="G2316" s="19">
        <v>4</v>
      </c>
      <c r="H2316" s="53">
        <v>3</v>
      </c>
      <c r="I2316" s="17">
        <v>1</v>
      </c>
      <c r="J2316" s="17">
        <v>1</v>
      </c>
      <c r="K2316" s="49">
        <v>4</v>
      </c>
      <c r="L2316" s="16">
        <f t="shared" si="76"/>
        <v>16</v>
      </c>
    </row>
    <row r="2317" spans="1:12" x14ac:dyDescent="0.25">
      <c r="A2317">
        <v>1347</v>
      </c>
      <c r="B2317" t="str">
        <f t="shared" si="77"/>
        <v>Minnesota,Rock County</v>
      </c>
      <c r="C2317" s="16" t="s">
        <v>37</v>
      </c>
      <c r="D2317" s="12" t="s">
        <v>1058</v>
      </c>
      <c r="E2317" s="17" t="s">
        <v>4699</v>
      </c>
      <c r="F2317" s="34">
        <v>4</v>
      </c>
      <c r="G2317" s="17">
        <v>1</v>
      </c>
      <c r="H2317" s="53">
        <v>3</v>
      </c>
      <c r="I2317" s="17">
        <v>1</v>
      </c>
      <c r="J2317" s="17">
        <v>1</v>
      </c>
      <c r="K2317" s="49">
        <v>4</v>
      </c>
      <c r="L2317" s="16">
        <f t="shared" si="76"/>
        <v>14</v>
      </c>
    </row>
    <row r="2318" spans="1:12" x14ac:dyDescent="0.25">
      <c r="A2318">
        <v>1348</v>
      </c>
      <c r="B2318" t="str">
        <f t="shared" si="77"/>
        <v>Minnesota,Roseau County</v>
      </c>
      <c r="C2318" s="16" t="s">
        <v>37</v>
      </c>
      <c r="D2318" s="12" t="s">
        <v>1059</v>
      </c>
      <c r="E2318" s="17" t="s">
        <v>4867</v>
      </c>
      <c r="F2318" s="43">
        <v>3</v>
      </c>
      <c r="G2318" s="17">
        <v>1</v>
      </c>
      <c r="H2318" s="53">
        <v>3</v>
      </c>
      <c r="I2318" s="17">
        <v>1</v>
      </c>
      <c r="J2318" s="17">
        <v>1</v>
      </c>
      <c r="K2318" s="49">
        <v>4</v>
      </c>
      <c r="L2318" s="16">
        <f t="shared" si="76"/>
        <v>13</v>
      </c>
    </row>
    <row r="2319" spans="1:12" x14ac:dyDescent="0.25">
      <c r="A2319">
        <v>1349</v>
      </c>
      <c r="B2319" t="str">
        <f t="shared" si="77"/>
        <v>Minnesota,St Louis County</v>
      </c>
      <c r="C2319" s="16" t="s">
        <v>37</v>
      </c>
      <c r="D2319" s="12" t="s">
        <v>1060</v>
      </c>
      <c r="E2319" s="17" t="s">
        <v>4032</v>
      </c>
      <c r="F2319" s="43">
        <v>3</v>
      </c>
      <c r="G2319" s="17">
        <v>1</v>
      </c>
      <c r="H2319" s="53">
        <v>3</v>
      </c>
      <c r="I2319" s="17">
        <v>1</v>
      </c>
      <c r="J2319" s="45">
        <v>7</v>
      </c>
      <c r="K2319" s="49">
        <v>4</v>
      </c>
      <c r="L2319" s="16">
        <f t="shared" si="76"/>
        <v>19</v>
      </c>
    </row>
    <row r="2320" spans="1:12" x14ac:dyDescent="0.25">
      <c r="A2320">
        <v>1350</v>
      </c>
      <c r="B2320" t="str">
        <f t="shared" si="77"/>
        <v>Minnesota,Scott County</v>
      </c>
      <c r="C2320" s="16" t="s">
        <v>37</v>
      </c>
      <c r="D2320" s="12" t="s">
        <v>260</v>
      </c>
      <c r="E2320" s="17" t="s">
        <v>4503</v>
      </c>
      <c r="F2320" s="43">
        <v>3</v>
      </c>
      <c r="G2320" s="19">
        <v>4</v>
      </c>
      <c r="H2320" s="53">
        <v>3</v>
      </c>
      <c r="I2320" s="17">
        <v>1</v>
      </c>
      <c r="J2320" s="17">
        <v>1</v>
      </c>
      <c r="K2320" s="49">
        <v>4</v>
      </c>
      <c r="L2320" s="16">
        <f t="shared" si="76"/>
        <v>16</v>
      </c>
    </row>
    <row r="2321" spans="1:12" x14ac:dyDescent="0.25">
      <c r="A2321">
        <v>1351</v>
      </c>
      <c r="B2321" t="str">
        <f t="shared" si="77"/>
        <v>Minnesota,Sherburne County</v>
      </c>
      <c r="C2321" s="16" t="s">
        <v>37</v>
      </c>
      <c r="D2321" s="12" t="s">
        <v>1061</v>
      </c>
      <c r="E2321" s="17" t="s">
        <v>4700</v>
      </c>
      <c r="F2321" s="43">
        <v>3</v>
      </c>
      <c r="G2321" s="27">
        <v>2</v>
      </c>
      <c r="H2321" s="53">
        <v>3</v>
      </c>
      <c r="I2321" s="17">
        <v>1</v>
      </c>
      <c r="J2321" s="17">
        <v>1</v>
      </c>
      <c r="K2321" s="49">
        <v>4</v>
      </c>
      <c r="L2321" s="16">
        <f t="shared" si="76"/>
        <v>14</v>
      </c>
    </row>
    <row r="2322" spans="1:12" x14ac:dyDescent="0.25">
      <c r="A2322">
        <v>1352</v>
      </c>
      <c r="B2322" t="str">
        <f t="shared" si="77"/>
        <v>Minnesota,Sibley County</v>
      </c>
      <c r="C2322" s="16" t="s">
        <v>37</v>
      </c>
      <c r="D2322" s="12" t="s">
        <v>1062</v>
      </c>
      <c r="E2322" s="17" t="s">
        <v>4333</v>
      </c>
      <c r="F2322" s="43">
        <v>3</v>
      </c>
      <c r="G2322" s="37">
        <v>5</v>
      </c>
      <c r="H2322" s="53">
        <v>3</v>
      </c>
      <c r="I2322" s="17">
        <v>1</v>
      </c>
      <c r="J2322" s="17">
        <v>1</v>
      </c>
      <c r="K2322" s="49">
        <v>4</v>
      </c>
      <c r="L2322" s="16">
        <f t="shared" si="76"/>
        <v>17</v>
      </c>
    </row>
    <row r="2323" spans="1:12" x14ac:dyDescent="0.25">
      <c r="A2323">
        <v>1353</v>
      </c>
      <c r="B2323" t="str">
        <f t="shared" si="77"/>
        <v>Minnesota,Stearns County</v>
      </c>
      <c r="C2323" s="16" t="s">
        <v>37</v>
      </c>
      <c r="D2323" s="12" t="s">
        <v>1063</v>
      </c>
      <c r="E2323" s="17" t="s">
        <v>4504</v>
      </c>
      <c r="F2323" s="43">
        <v>3</v>
      </c>
      <c r="G2323" s="19">
        <v>4</v>
      </c>
      <c r="H2323" s="53">
        <v>3</v>
      </c>
      <c r="I2323" s="17">
        <v>1</v>
      </c>
      <c r="J2323" s="17">
        <v>1</v>
      </c>
      <c r="K2323" s="49">
        <v>4</v>
      </c>
      <c r="L2323" s="16">
        <f t="shared" si="76"/>
        <v>16</v>
      </c>
    </row>
    <row r="2324" spans="1:12" x14ac:dyDescent="0.25">
      <c r="A2324">
        <v>1354</v>
      </c>
      <c r="B2324" t="str">
        <f t="shared" si="77"/>
        <v>Minnesota,Steele County</v>
      </c>
      <c r="C2324" s="16" t="s">
        <v>37</v>
      </c>
      <c r="D2324" s="12" t="s">
        <v>1064</v>
      </c>
      <c r="E2324" s="17" t="s">
        <v>4505</v>
      </c>
      <c r="F2324" s="43">
        <v>3</v>
      </c>
      <c r="G2324" s="19">
        <v>4</v>
      </c>
      <c r="H2324" s="53">
        <v>3</v>
      </c>
      <c r="I2324" s="17">
        <v>1</v>
      </c>
      <c r="J2324" s="17">
        <v>1</v>
      </c>
      <c r="K2324" s="49">
        <v>4</v>
      </c>
      <c r="L2324" s="16">
        <f t="shared" si="76"/>
        <v>16</v>
      </c>
    </row>
    <row r="2325" spans="1:12" x14ac:dyDescent="0.25">
      <c r="A2325">
        <v>1355</v>
      </c>
      <c r="B2325" t="str">
        <f t="shared" si="77"/>
        <v>Minnesota,Stevens County</v>
      </c>
      <c r="C2325" s="16" t="s">
        <v>37</v>
      </c>
      <c r="D2325" s="12" t="s">
        <v>786</v>
      </c>
      <c r="E2325" s="17" t="s">
        <v>4868</v>
      </c>
      <c r="F2325" s="43">
        <v>3</v>
      </c>
      <c r="G2325" s="17">
        <v>1</v>
      </c>
      <c r="H2325" s="53">
        <v>3</v>
      </c>
      <c r="I2325" s="17">
        <v>1</v>
      </c>
      <c r="J2325" s="17">
        <v>1</v>
      </c>
      <c r="K2325" s="49">
        <v>4</v>
      </c>
      <c r="L2325" s="16">
        <f t="shared" si="76"/>
        <v>13</v>
      </c>
    </row>
    <row r="2326" spans="1:12" x14ac:dyDescent="0.25">
      <c r="A2326">
        <v>1356</v>
      </c>
      <c r="B2326" t="str">
        <f t="shared" si="77"/>
        <v>Minnesota,Swift County</v>
      </c>
      <c r="C2326" s="16" t="s">
        <v>37</v>
      </c>
      <c r="D2326" s="12" t="s">
        <v>1065</v>
      </c>
      <c r="E2326" s="17" t="s">
        <v>4701</v>
      </c>
      <c r="F2326" s="34">
        <v>4</v>
      </c>
      <c r="G2326" s="17">
        <v>1</v>
      </c>
      <c r="H2326" s="53">
        <v>3</v>
      </c>
      <c r="I2326" s="17">
        <v>1</v>
      </c>
      <c r="J2326" s="17">
        <v>1</v>
      </c>
      <c r="K2326" s="49">
        <v>4</v>
      </c>
      <c r="L2326" s="16">
        <f t="shared" si="76"/>
        <v>14</v>
      </c>
    </row>
    <row r="2327" spans="1:12" x14ac:dyDescent="0.25">
      <c r="A2327">
        <v>1357</v>
      </c>
      <c r="B2327" t="str">
        <f t="shared" si="77"/>
        <v>Minnesota,Todd County</v>
      </c>
      <c r="C2327" s="16" t="s">
        <v>37</v>
      </c>
      <c r="D2327" s="12" t="s">
        <v>846</v>
      </c>
      <c r="E2327" s="17" t="s">
        <v>4702</v>
      </c>
      <c r="F2327" s="43">
        <v>3</v>
      </c>
      <c r="G2327" s="27">
        <v>2</v>
      </c>
      <c r="H2327" s="53">
        <v>3</v>
      </c>
      <c r="I2327" s="17">
        <v>1</v>
      </c>
      <c r="J2327" s="17">
        <v>1</v>
      </c>
      <c r="K2327" s="49">
        <v>4</v>
      </c>
      <c r="L2327" s="16">
        <f t="shared" si="76"/>
        <v>14</v>
      </c>
    </row>
    <row r="2328" spans="1:12" x14ac:dyDescent="0.25">
      <c r="A2328">
        <v>1358</v>
      </c>
      <c r="B2328" t="str">
        <f t="shared" si="77"/>
        <v>Minnesota,Traverse County</v>
      </c>
      <c r="C2328" s="16" t="s">
        <v>37</v>
      </c>
      <c r="D2328" s="12" t="s">
        <v>1066</v>
      </c>
      <c r="E2328" s="17" t="s">
        <v>4869</v>
      </c>
      <c r="F2328" s="43">
        <v>3</v>
      </c>
      <c r="G2328" s="17">
        <v>1</v>
      </c>
      <c r="H2328" s="53">
        <v>3</v>
      </c>
      <c r="I2328" s="17">
        <v>1</v>
      </c>
      <c r="J2328" s="17">
        <v>1</v>
      </c>
      <c r="K2328" s="49">
        <v>4</v>
      </c>
      <c r="L2328" s="16">
        <f t="shared" si="76"/>
        <v>13</v>
      </c>
    </row>
    <row r="2329" spans="1:12" x14ac:dyDescent="0.25">
      <c r="A2329">
        <v>1359</v>
      </c>
      <c r="B2329" t="str">
        <f t="shared" si="77"/>
        <v>Minnesota,Wabasha County</v>
      </c>
      <c r="C2329" s="16" t="s">
        <v>37</v>
      </c>
      <c r="D2329" s="12" t="s">
        <v>1067</v>
      </c>
      <c r="E2329" s="17" t="s">
        <v>4506</v>
      </c>
      <c r="F2329" s="43">
        <v>3</v>
      </c>
      <c r="G2329" s="19">
        <v>4</v>
      </c>
      <c r="H2329" s="53">
        <v>3</v>
      </c>
      <c r="I2329" s="17">
        <v>1</v>
      </c>
      <c r="J2329" s="17">
        <v>1</v>
      </c>
      <c r="K2329" s="49">
        <v>4</v>
      </c>
      <c r="L2329" s="16">
        <f t="shared" si="76"/>
        <v>16</v>
      </c>
    </row>
    <row r="2330" spans="1:12" x14ac:dyDescent="0.25">
      <c r="A2330">
        <v>1360</v>
      </c>
      <c r="B2330" t="str">
        <f t="shared" si="77"/>
        <v>Minnesota,Wadena County</v>
      </c>
      <c r="C2330" s="16" t="s">
        <v>37</v>
      </c>
      <c r="D2330" s="12" t="s">
        <v>1068</v>
      </c>
      <c r="E2330" s="17" t="s">
        <v>4703</v>
      </c>
      <c r="F2330" s="43">
        <v>3</v>
      </c>
      <c r="G2330" s="27">
        <v>2</v>
      </c>
      <c r="H2330" s="53">
        <v>3</v>
      </c>
      <c r="I2330" s="17">
        <v>1</v>
      </c>
      <c r="J2330" s="17">
        <v>1</v>
      </c>
      <c r="K2330" s="49">
        <v>4</v>
      </c>
      <c r="L2330" s="16">
        <f t="shared" si="76"/>
        <v>14</v>
      </c>
    </row>
    <row r="2331" spans="1:12" x14ac:dyDescent="0.25">
      <c r="A2331">
        <v>1361</v>
      </c>
      <c r="B2331" t="str">
        <f t="shared" si="77"/>
        <v>Minnesota,Waseca County</v>
      </c>
      <c r="C2331" s="16" t="s">
        <v>37</v>
      </c>
      <c r="D2331" s="12" t="s">
        <v>1069</v>
      </c>
      <c r="E2331" s="17" t="s">
        <v>4334</v>
      </c>
      <c r="F2331" s="34">
        <v>4</v>
      </c>
      <c r="G2331" s="19">
        <v>4</v>
      </c>
      <c r="H2331" s="53">
        <v>3</v>
      </c>
      <c r="I2331" s="17">
        <v>1</v>
      </c>
      <c r="J2331" s="17">
        <v>1</v>
      </c>
      <c r="K2331" s="49">
        <v>4</v>
      </c>
      <c r="L2331" s="16">
        <f t="shared" si="76"/>
        <v>17</v>
      </c>
    </row>
    <row r="2332" spans="1:12" x14ac:dyDescent="0.25">
      <c r="A2332">
        <v>1362</v>
      </c>
      <c r="B2332" t="str">
        <f t="shared" si="77"/>
        <v>Minnesota,Washington County</v>
      </c>
      <c r="C2332" s="16" t="s">
        <v>37</v>
      </c>
      <c r="D2332" s="12" t="s">
        <v>169</v>
      </c>
      <c r="E2332" s="17" t="s">
        <v>4507</v>
      </c>
      <c r="F2332" s="43">
        <v>3</v>
      </c>
      <c r="G2332" s="19">
        <v>4</v>
      </c>
      <c r="H2332" s="53">
        <v>3</v>
      </c>
      <c r="I2332" s="17">
        <v>1</v>
      </c>
      <c r="J2332" s="17">
        <v>1</v>
      </c>
      <c r="K2332" s="49">
        <v>4</v>
      </c>
      <c r="L2332" s="16">
        <f t="shared" si="76"/>
        <v>16</v>
      </c>
    </row>
    <row r="2333" spans="1:12" x14ac:dyDescent="0.25">
      <c r="A2333">
        <v>1363</v>
      </c>
      <c r="B2333" t="str">
        <f t="shared" si="77"/>
        <v>Minnesota,Watonwan County</v>
      </c>
      <c r="C2333" s="16" t="s">
        <v>37</v>
      </c>
      <c r="D2333" s="12" t="s">
        <v>1070</v>
      </c>
      <c r="E2333" s="17" t="s">
        <v>4508</v>
      </c>
      <c r="F2333" s="43">
        <v>3</v>
      </c>
      <c r="G2333" s="19">
        <v>4</v>
      </c>
      <c r="H2333" s="53">
        <v>3</v>
      </c>
      <c r="I2333" s="17">
        <v>1</v>
      </c>
      <c r="J2333" s="17">
        <v>1</v>
      </c>
      <c r="K2333" s="49">
        <v>4</v>
      </c>
      <c r="L2333" s="16">
        <f t="shared" si="76"/>
        <v>16</v>
      </c>
    </row>
    <row r="2334" spans="1:12" x14ac:dyDescent="0.25">
      <c r="A2334">
        <v>1364</v>
      </c>
      <c r="B2334" t="str">
        <f t="shared" si="77"/>
        <v>Minnesota,Wilkin County</v>
      </c>
      <c r="C2334" s="16" t="s">
        <v>37</v>
      </c>
      <c r="D2334" s="12" t="s">
        <v>1071</v>
      </c>
      <c r="E2334" s="17" t="s">
        <v>4870</v>
      </c>
      <c r="F2334" s="43">
        <v>3</v>
      </c>
      <c r="G2334" s="17">
        <v>1</v>
      </c>
      <c r="H2334" s="53">
        <v>3</v>
      </c>
      <c r="I2334" s="17">
        <v>1</v>
      </c>
      <c r="J2334" s="17">
        <v>1</v>
      </c>
      <c r="K2334" s="49">
        <v>4</v>
      </c>
      <c r="L2334" s="16">
        <f t="shared" si="76"/>
        <v>13</v>
      </c>
    </row>
    <row r="2335" spans="1:12" x14ac:dyDescent="0.25">
      <c r="A2335">
        <v>1365</v>
      </c>
      <c r="B2335" t="str">
        <f t="shared" si="77"/>
        <v>Minnesota,Winona County</v>
      </c>
      <c r="C2335" s="16" t="s">
        <v>37</v>
      </c>
      <c r="D2335" s="12" t="s">
        <v>1072</v>
      </c>
      <c r="E2335" s="17" t="s">
        <v>4509</v>
      </c>
      <c r="F2335" s="43">
        <v>3</v>
      </c>
      <c r="G2335" s="19">
        <v>4</v>
      </c>
      <c r="H2335" s="53">
        <v>3</v>
      </c>
      <c r="I2335" s="17">
        <v>1</v>
      </c>
      <c r="J2335" s="17">
        <v>1</v>
      </c>
      <c r="K2335" s="49">
        <v>4</v>
      </c>
      <c r="L2335" s="16">
        <f t="shared" si="76"/>
        <v>16</v>
      </c>
    </row>
    <row r="2336" spans="1:12" x14ac:dyDescent="0.25">
      <c r="A2336">
        <v>1366</v>
      </c>
      <c r="B2336" t="str">
        <f t="shared" si="77"/>
        <v>Minnesota,Wright County</v>
      </c>
      <c r="C2336" s="16" t="s">
        <v>37</v>
      </c>
      <c r="D2336" s="12" t="s">
        <v>727</v>
      </c>
      <c r="E2336" s="17" t="s">
        <v>4510</v>
      </c>
      <c r="F2336" s="43">
        <v>3</v>
      </c>
      <c r="G2336" s="19">
        <v>4</v>
      </c>
      <c r="H2336" s="53">
        <v>3</v>
      </c>
      <c r="I2336" s="17">
        <v>1</v>
      </c>
      <c r="J2336" s="17">
        <v>1</v>
      </c>
      <c r="K2336" s="49">
        <v>4</v>
      </c>
      <c r="L2336" s="16">
        <f t="shared" si="76"/>
        <v>16</v>
      </c>
    </row>
    <row r="2337" spans="1:12" x14ac:dyDescent="0.25">
      <c r="A2337">
        <v>1367</v>
      </c>
      <c r="B2337" t="str">
        <f t="shared" si="77"/>
        <v>Minnesota,Yellow Medicine County</v>
      </c>
      <c r="C2337" s="16" t="s">
        <v>37</v>
      </c>
      <c r="D2337" s="12" t="s">
        <v>1073</v>
      </c>
      <c r="E2337" s="17" t="s">
        <v>4511</v>
      </c>
      <c r="F2337" s="34">
        <v>4</v>
      </c>
      <c r="G2337" s="27">
        <v>2</v>
      </c>
      <c r="H2337" s="53">
        <v>3</v>
      </c>
      <c r="I2337" s="17">
        <v>1</v>
      </c>
      <c r="J2337" s="17">
        <v>1</v>
      </c>
      <c r="K2337" s="49">
        <v>4</v>
      </c>
      <c r="L2337" s="16">
        <f t="shared" si="76"/>
        <v>15</v>
      </c>
    </row>
    <row r="2338" spans="1:12" x14ac:dyDescent="0.25">
      <c r="A2338">
        <v>1565</v>
      </c>
      <c r="B2338" t="str">
        <f t="shared" si="77"/>
        <v>Montana,Beaverhead County</v>
      </c>
      <c r="C2338" s="16" t="s">
        <v>41</v>
      </c>
      <c r="D2338" s="12" t="s">
        <v>1151</v>
      </c>
      <c r="E2338" s="17" t="s">
        <v>4210</v>
      </c>
      <c r="F2338" s="43">
        <v>3</v>
      </c>
      <c r="G2338" s="17">
        <v>1</v>
      </c>
      <c r="H2338" s="17">
        <v>1</v>
      </c>
      <c r="I2338" s="17">
        <v>1</v>
      </c>
      <c r="J2338" s="45">
        <v>7</v>
      </c>
      <c r="K2338" s="49">
        <v>4</v>
      </c>
      <c r="L2338" s="16">
        <f t="shared" si="76"/>
        <v>17</v>
      </c>
    </row>
    <row r="2339" spans="1:12" x14ac:dyDescent="0.25">
      <c r="A2339">
        <v>1566</v>
      </c>
      <c r="B2339" t="str">
        <f t="shared" si="77"/>
        <v>Montana,Big Horn County</v>
      </c>
      <c r="C2339" s="16" t="s">
        <v>41</v>
      </c>
      <c r="D2339" s="12" t="s">
        <v>1152</v>
      </c>
      <c r="E2339" s="17" t="s">
        <v>3953</v>
      </c>
      <c r="F2339" s="22">
        <v>6</v>
      </c>
      <c r="G2339" s="17">
        <v>1</v>
      </c>
      <c r="H2339" s="36">
        <v>4</v>
      </c>
      <c r="I2339" s="17">
        <v>1</v>
      </c>
      <c r="J2339" s="45">
        <v>7</v>
      </c>
      <c r="K2339" s="49">
        <v>4</v>
      </c>
      <c r="L2339" s="16">
        <f t="shared" si="76"/>
        <v>23</v>
      </c>
    </row>
    <row r="2340" spans="1:12" x14ac:dyDescent="0.25">
      <c r="A2340">
        <v>1567</v>
      </c>
      <c r="B2340" t="str">
        <f t="shared" si="77"/>
        <v>Montana,Blaine County</v>
      </c>
      <c r="C2340" s="16" t="s">
        <v>41</v>
      </c>
      <c r="D2340" s="12" t="s">
        <v>560</v>
      </c>
      <c r="E2340" s="17" t="s">
        <v>4000</v>
      </c>
      <c r="F2340" s="34">
        <v>4</v>
      </c>
      <c r="G2340" s="17">
        <v>1</v>
      </c>
      <c r="H2340" s="36">
        <v>4</v>
      </c>
      <c r="I2340" s="17">
        <v>1</v>
      </c>
      <c r="J2340" s="41">
        <v>6</v>
      </c>
      <c r="K2340" s="49">
        <v>4</v>
      </c>
      <c r="L2340" s="16">
        <f t="shared" si="76"/>
        <v>20</v>
      </c>
    </row>
    <row r="2341" spans="1:12" x14ac:dyDescent="0.25">
      <c r="A2341">
        <v>1568</v>
      </c>
      <c r="B2341" t="str">
        <f t="shared" si="77"/>
        <v>Montana,Broadwater County</v>
      </c>
      <c r="C2341" s="16" t="s">
        <v>41</v>
      </c>
      <c r="D2341" s="12" t="s">
        <v>1153</v>
      </c>
      <c r="E2341" s="17" t="s">
        <v>4335</v>
      </c>
      <c r="F2341" s="34">
        <v>4</v>
      </c>
      <c r="G2341" s="17">
        <v>1</v>
      </c>
      <c r="H2341" s="17">
        <v>1</v>
      </c>
      <c r="I2341" s="17">
        <v>1</v>
      </c>
      <c r="J2341" s="47">
        <v>6</v>
      </c>
      <c r="K2341" s="49">
        <v>4</v>
      </c>
      <c r="L2341" s="16">
        <f t="shared" si="76"/>
        <v>17</v>
      </c>
    </row>
    <row r="2342" spans="1:12" x14ac:dyDescent="0.25">
      <c r="A2342">
        <v>1569</v>
      </c>
      <c r="B2342" t="str">
        <f t="shared" si="77"/>
        <v>Montana,Carbon County</v>
      </c>
      <c r="C2342" s="16" t="s">
        <v>41</v>
      </c>
      <c r="D2342" s="12" t="s">
        <v>1154</v>
      </c>
      <c r="E2342" s="17" t="s">
        <v>4081</v>
      </c>
      <c r="F2342" s="34">
        <v>4</v>
      </c>
      <c r="G2342" s="17">
        <v>1</v>
      </c>
      <c r="H2342" s="53">
        <v>3</v>
      </c>
      <c r="I2342" s="17">
        <v>1</v>
      </c>
      <c r="J2342" s="47">
        <v>6</v>
      </c>
      <c r="K2342" s="49">
        <v>4</v>
      </c>
      <c r="L2342" s="16">
        <f t="shared" si="76"/>
        <v>19</v>
      </c>
    </row>
    <row r="2343" spans="1:12" x14ac:dyDescent="0.25">
      <c r="A2343">
        <v>1570</v>
      </c>
      <c r="B2343" t="str">
        <f t="shared" si="77"/>
        <v>Montana,Carter County</v>
      </c>
      <c r="C2343" s="16" t="s">
        <v>41</v>
      </c>
      <c r="D2343" s="12" t="s">
        <v>809</v>
      </c>
      <c r="E2343" s="17" t="s">
        <v>3976</v>
      </c>
      <c r="F2343" s="34">
        <v>4</v>
      </c>
      <c r="G2343" s="27">
        <v>2</v>
      </c>
      <c r="H2343" s="36">
        <v>4</v>
      </c>
      <c r="I2343" s="17">
        <v>1</v>
      </c>
      <c r="J2343" s="41">
        <v>6</v>
      </c>
      <c r="K2343" s="49">
        <v>4</v>
      </c>
      <c r="L2343" s="16">
        <f t="shared" si="76"/>
        <v>21</v>
      </c>
    </row>
    <row r="2344" spans="1:12" x14ac:dyDescent="0.25">
      <c r="A2344">
        <v>1571</v>
      </c>
      <c r="B2344" t="str">
        <f t="shared" si="77"/>
        <v>Montana,Cascade County</v>
      </c>
      <c r="C2344" s="16" t="s">
        <v>41</v>
      </c>
      <c r="D2344" s="12" t="s">
        <v>1155</v>
      </c>
      <c r="E2344" s="17" t="s">
        <v>4211</v>
      </c>
      <c r="F2344" s="34">
        <v>4</v>
      </c>
      <c r="G2344" s="17">
        <v>1</v>
      </c>
      <c r="H2344" s="17">
        <v>1</v>
      </c>
      <c r="I2344" s="17">
        <v>1</v>
      </c>
      <c r="J2344" s="41">
        <v>6</v>
      </c>
      <c r="K2344" s="49">
        <v>4</v>
      </c>
      <c r="L2344" s="16">
        <f t="shared" si="76"/>
        <v>17</v>
      </c>
    </row>
    <row r="2345" spans="1:12" x14ac:dyDescent="0.25">
      <c r="A2345">
        <v>1572</v>
      </c>
      <c r="B2345" t="str">
        <f t="shared" si="77"/>
        <v>Montana,Chouteau County</v>
      </c>
      <c r="C2345" s="16" t="s">
        <v>41</v>
      </c>
      <c r="D2345" s="12" t="s">
        <v>1156</v>
      </c>
      <c r="E2345" s="17" t="s">
        <v>4033</v>
      </c>
      <c r="F2345" s="34">
        <v>4</v>
      </c>
      <c r="G2345" s="17">
        <v>1</v>
      </c>
      <c r="H2345" s="53">
        <v>3</v>
      </c>
      <c r="I2345" s="17">
        <v>1</v>
      </c>
      <c r="J2345" s="41">
        <v>6</v>
      </c>
      <c r="K2345" s="49">
        <v>4</v>
      </c>
      <c r="L2345" s="16">
        <f t="shared" si="76"/>
        <v>19</v>
      </c>
    </row>
    <row r="2346" spans="1:12" x14ac:dyDescent="0.25">
      <c r="A2346">
        <v>1573</v>
      </c>
      <c r="B2346" t="str">
        <f t="shared" si="77"/>
        <v>Montana,Custer County</v>
      </c>
      <c r="C2346" s="16" t="s">
        <v>41</v>
      </c>
      <c r="D2346" s="12" t="s">
        <v>341</v>
      </c>
      <c r="E2346" s="17" t="s">
        <v>3977</v>
      </c>
      <c r="F2346" s="22">
        <v>6</v>
      </c>
      <c r="G2346" s="17">
        <v>1</v>
      </c>
      <c r="H2346" s="36">
        <v>4</v>
      </c>
      <c r="I2346" s="17">
        <v>1</v>
      </c>
      <c r="J2346" s="41">
        <v>6</v>
      </c>
      <c r="K2346" s="49">
        <v>4</v>
      </c>
      <c r="L2346" s="16">
        <f t="shared" si="76"/>
        <v>22</v>
      </c>
    </row>
    <row r="2347" spans="1:12" x14ac:dyDescent="0.25">
      <c r="A2347">
        <v>1574</v>
      </c>
      <c r="B2347" t="str">
        <f t="shared" si="77"/>
        <v>Montana,Daniels County</v>
      </c>
      <c r="C2347" s="16" t="s">
        <v>41</v>
      </c>
      <c r="D2347" s="12" t="s">
        <v>1157</v>
      </c>
      <c r="E2347" s="17" t="s">
        <v>4212</v>
      </c>
      <c r="F2347" s="34">
        <v>4</v>
      </c>
      <c r="G2347" s="17">
        <v>1</v>
      </c>
      <c r="H2347" s="36">
        <v>4</v>
      </c>
      <c r="I2347" s="17">
        <v>1</v>
      </c>
      <c r="J2347" s="50">
        <v>3</v>
      </c>
      <c r="K2347" s="49">
        <v>4</v>
      </c>
      <c r="L2347" s="16">
        <f t="shared" si="76"/>
        <v>17</v>
      </c>
    </row>
    <row r="2348" spans="1:12" x14ac:dyDescent="0.25">
      <c r="A2348">
        <v>1575</v>
      </c>
      <c r="B2348" t="str">
        <f t="shared" si="77"/>
        <v>Montana,Dawson County</v>
      </c>
      <c r="C2348" s="16" t="s">
        <v>41</v>
      </c>
      <c r="D2348" s="12" t="s">
        <v>472</v>
      </c>
      <c r="E2348" s="17" t="s">
        <v>3978</v>
      </c>
      <c r="F2348" s="22">
        <v>6</v>
      </c>
      <c r="G2348" s="27">
        <v>2</v>
      </c>
      <c r="H2348" s="36">
        <v>4</v>
      </c>
      <c r="I2348" s="17">
        <v>1</v>
      </c>
      <c r="J2348" s="47">
        <v>6</v>
      </c>
      <c r="K2348" s="49">
        <v>4</v>
      </c>
      <c r="L2348" s="16">
        <f t="shared" si="76"/>
        <v>23</v>
      </c>
    </row>
    <row r="2349" spans="1:12" x14ac:dyDescent="0.25">
      <c r="A2349">
        <v>1576</v>
      </c>
      <c r="B2349" t="str">
        <f t="shared" si="77"/>
        <v>Montana,Deer Lodge County</v>
      </c>
      <c r="C2349" s="16" t="s">
        <v>41</v>
      </c>
      <c r="D2349" s="12" t="s">
        <v>1158</v>
      </c>
      <c r="E2349" s="17" t="s">
        <v>4942</v>
      </c>
      <c r="F2349" s="43">
        <v>3</v>
      </c>
      <c r="G2349" s="17">
        <v>1</v>
      </c>
      <c r="H2349" s="17">
        <v>1</v>
      </c>
      <c r="I2349" s="17">
        <v>1</v>
      </c>
      <c r="J2349" s="50">
        <v>3</v>
      </c>
      <c r="K2349" s="49">
        <v>4</v>
      </c>
      <c r="L2349" s="16">
        <f t="shared" si="76"/>
        <v>13</v>
      </c>
    </row>
    <row r="2350" spans="1:12" x14ac:dyDescent="0.25">
      <c r="A2350">
        <v>1577</v>
      </c>
      <c r="B2350" t="str">
        <f t="shared" si="77"/>
        <v>Montana,Fallon County</v>
      </c>
      <c r="C2350" s="16" t="s">
        <v>41</v>
      </c>
      <c r="D2350" s="12" t="s">
        <v>1159</v>
      </c>
      <c r="E2350" s="17" t="s">
        <v>4082</v>
      </c>
      <c r="F2350" s="34">
        <v>4</v>
      </c>
      <c r="G2350" s="17">
        <v>1</v>
      </c>
      <c r="H2350" s="36">
        <v>4</v>
      </c>
      <c r="I2350" s="17">
        <v>1</v>
      </c>
      <c r="J2350" s="57">
        <v>5</v>
      </c>
      <c r="K2350" s="49">
        <v>4</v>
      </c>
      <c r="L2350" s="16">
        <f t="shared" si="76"/>
        <v>19</v>
      </c>
    </row>
    <row r="2351" spans="1:12" x14ac:dyDescent="0.25">
      <c r="A2351">
        <v>1578</v>
      </c>
      <c r="B2351" t="str">
        <f t="shared" si="77"/>
        <v>Montana,Fergus County</v>
      </c>
      <c r="C2351" s="16" t="s">
        <v>41</v>
      </c>
      <c r="D2351" s="12" t="s">
        <v>1160</v>
      </c>
      <c r="E2351" s="17" t="s">
        <v>4001</v>
      </c>
      <c r="F2351" s="43">
        <v>3</v>
      </c>
      <c r="G2351" s="17">
        <v>1</v>
      </c>
      <c r="H2351" s="36">
        <v>4</v>
      </c>
      <c r="I2351" s="17">
        <v>1</v>
      </c>
      <c r="J2351" s="45">
        <v>7</v>
      </c>
      <c r="K2351" s="49">
        <v>4</v>
      </c>
      <c r="L2351" s="16">
        <f t="shared" si="76"/>
        <v>20</v>
      </c>
    </row>
    <row r="2352" spans="1:12" x14ac:dyDescent="0.25">
      <c r="A2352">
        <v>1579</v>
      </c>
      <c r="B2352" t="str">
        <f t="shared" si="77"/>
        <v>Montana,Flathead County</v>
      </c>
      <c r="C2352" s="16" t="s">
        <v>41</v>
      </c>
      <c r="D2352" s="12" t="s">
        <v>1161</v>
      </c>
      <c r="E2352" s="17" t="s">
        <v>4002</v>
      </c>
      <c r="F2352" s="34">
        <v>4</v>
      </c>
      <c r="G2352" s="17">
        <v>1</v>
      </c>
      <c r="H2352" s="53">
        <v>3</v>
      </c>
      <c r="I2352" s="17">
        <v>1</v>
      </c>
      <c r="J2352" s="45">
        <v>7</v>
      </c>
      <c r="K2352" s="49">
        <v>4</v>
      </c>
      <c r="L2352" s="16">
        <f t="shared" si="76"/>
        <v>20</v>
      </c>
    </row>
    <row r="2353" spans="1:12" x14ac:dyDescent="0.25">
      <c r="A2353">
        <v>1580</v>
      </c>
      <c r="B2353" t="str">
        <f t="shared" si="77"/>
        <v>Montana,Gallatin County</v>
      </c>
      <c r="C2353" s="16" t="s">
        <v>41</v>
      </c>
      <c r="D2353" s="12" t="s">
        <v>603</v>
      </c>
      <c r="E2353" s="17" t="s">
        <v>4213</v>
      </c>
      <c r="F2353" s="34">
        <v>4</v>
      </c>
      <c r="G2353" s="17">
        <v>1</v>
      </c>
      <c r="H2353" s="17">
        <v>1</v>
      </c>
      <c r="I2353" s="17">
        <v>1</v>
      </c>
      <c r="J2353" s="41">
        <v>6</v>
      </c>
      <c r="K2353" s="49">
        <v>4</v>
      </c>
      <c r="L2353" s="16">
        <f t="shared" si="76"/>
        <v>17</v>
      </c>
    </row>
    <row r="2354" spans="1:12" x14ac:dyDescent="0.25">
      <c r="A2354">
        <v>1581</v>
      </c>
      <c r="B2354" t="str">
        <f t="shared" si="77"/>
        <v>Montana,Garfield County</v>
      </c>
      <c r="C2354" s="16" t="s">
        <v>41</v>
      </c>
      <c r="D2354" s="12" t="s">
        <v>350</v>
      </c>
      <c r="E2354" s="17" t="s">
        <v>3979</v>
      </c>
      <c r="F2354" s="34">
        <v>4</v>
      </c>
      <c r="G2354" s="17">
        <v>1</v>
      </c>
      <c r="H2354" s="36">
        <v>4</v>
      </c>
      <c r="I2354" s="17">
        <v>1</v>
      </c>
      <c r="J2354" s="45">
        <v>7</v>
      </c>
      <c r="K2354" s="49">
        <v>4</v>
      </c>
      <c r="L2354" s="16">
        <f t="shared" si="76"/>
        <v>21</v>
      </c>
    </row>
    <row r="2355" spans="1:12" x14ac:dyDescent="0.25">
      <c r="A2355">
        <v>1582</v>
      </c>
      <c r="B2355" t="str">
        <f t="shared" si="77"/>
        <v>Montana,Glacier County</v>
      </c>
      <c r="C2355" s="16" t="s">
        <v>41</v>
      </c>
      <c r="D2355" s="12" t="s">
        <v>1162</v>
      </c>
      <c r="E2355" s="17" t="s">
        <v>4943</v>
      </c>
      <c r="F2355" s="43">
        <v>3</v>
      </c>
      <c r="G2355" s="17">
        <v>1</v>
      </c>
      <c r="H2355" s="17">
        <v>1</v>
      </c>
      <c r="I2355" s="17">
        <v>1</v>
      </c>
      <c r="J2355" s="50">
        <v>3</v>
      </c>
      <c r="K2355" s="49">
        <v>4</v>
      </c>
      <c r="L2355" s="16">
        <f t="shared" si="76"/>
        <v>13</v>
      </c>
    </row>
    <row r="2356" spans="1:12" x14ac:dyDescent="0.25">
      <c r="A2356">
        <v>1583</v>
      </c>
      <c r="B2356" t="str">
        <f t="shared" si="77"/>
        <v>Montana,Golden Valley County</v>
      </c>
      <c r="C2356" s="16" t="s">
        <v>41</v>
      </c>
      <c r="D2356" s="12" t="s">
        <v>1163</v>
      </c>
      <c r="E2356" s="17" t="s">
        <v>4141</v>
      </c>
      <c r="F2356" s="34">
        <v>4</v>
      </c>
      <c r="G2356" s="17">
        <v>1</v>
      </c>
      <c r="H2356" s="53">
        <v>3</v>
      </c>
      <c r="I2356" s="17">
        <v>1</v>
      </c>
      <c r="J2356" s="57">
        <v>5</v>
      </c>
      <c r="K2356" s="49">
        <v>4</v>
      </c>
      <c r="L2356" s="16">
        <f t="shared" si="76"/>
        <v>18</v>
      </c>
    </row>
    <row r="2357" spans="1:12" x14ac:dyDescent="0.25">
      <c r="A2357">
        <v>1585</v>
      </c>
      <c r="B2357" t="str">
        <f t="shared" si="77"/>
        <v>Montana,Hill County</v>
      </c>
      <c r="C2357" s="16" t="s">
        <v>41</v>
      </c>
      <c r="D2357" s="12" t="s">
        <v>1165</v>
      </c>
      <c r="E2357" s="17" t="s">
        <v>4034</v>
      </c>
      <c r="F2357" s="34">
        <v>4</v>
      </c>
      <c r="G2357" s="17">
        <v>1</v>
      </c>
      <c r="H2357" s="36">
        <v>4</v>
      </c>
      <c r="I2357" s="17">
        <v>1</v>
      </c>
      <c r="J2357" s="47">
        <v>6</v>
      </c>
      <c r="K2357" s="49">
        <v>4</v>
      </c>
      <c r="L2357" s="16">
        <f t="shared" si="76"/>
        <v>20</v>
      </c>
    </row>
    <row r="2358" spans="1:12" x14ac:dyDescent="0.25">
      <c r="A2358">
        <v>1586</v>
      </c>
      <c r="B2358" t="str">
        <f t="shared" si="77"/>
        <v>Montana,Jefferson County</v>
      </c>
      <c r="C2358" s="16" t="s">
        <v>41</v>
      </c>
      <c r="D2358" s="12" t="s">
        <v>141</v>
      </c>
      <c r="E2358" s="17" t="s">
        <v>4512</v>
      </c>
      <c r="F2358" s="43">
        <v>3</v>
      </c>
      <c r="G2358" s="17">
        <v>1</v>
      </c>
      <c r="H2358" s="17">
        <v>1</v>
      </c>
      <c r="I2358" s="17">
        <v>1</v>
      </c>
      <c r="J2358" s="47">
        <v>6</v>
      </c>
      <c r="K2358" s="49">
        <v>4</v>
      </c>
      <c r="L2358" s="16">
        <f t="shared" si="76"/>
        <v>16</v>
      </c>
    </row>
    <row r="2359" spans="1:12" x14ac:dyDescent="0.25">
      <c r="A2359">
        <v>1587</v>
      </c>
      <c r="B2359" t="str">
        <f t="shared" si="77"/>
        <v>Montana,Judith Basin County</v>
      </c>
      <c r="C2359" s="16" t="s">
        <v>41</v>
      </c>
      <c r="D2359" s="12" t="s">
        <v>1166</v>
      </c>
      <c r="E2359" s="17" t="s">
        <v>4513</v>
      </c>
      <c r="F2359" s="43">
        <v>3</v>
      </c>
      <c r="G2359" s="17">
        <v>1</v>
      </c>
      <c r="H2359" s="17">
        <v>1</v>
      </c>
      <c r="I2359" s="17">
        <v>1</v>
      </c>
      <c r="J2359" s="47">
        <v>6</v>
      </c>
      <c r="K2359" s="49">
        <v>4</v>
      </c>
      <c r="L2359" s="16">
        <f t="shared" si="76"/>
        <v>16</v>
      </c>
    </row>
    <row r="2360" spans="1:12" x14ac:dyDescent="0.25">
      <c r="A2360">
        <v>1588</v>
      </c>
      <c r="B2360" t="str">
        <f t="shared" si="77"/>
        <v>Montana,Lake County</v>
      </c>
      <c r="C2360" s="16" t="s">
        <v>41</v>
      </c>
      <c r="D2360" s="12" t="s">
        <v>287</v>
      </c>
      <c r="E2360" s="17" t="s">
        <v>4083</v>
      </c>
      <c r="F2360" s="43">
        <v>3</v>
      </c>
      <c r="G2360" s="17">
        <v>1</v>
      </c>
      <c r="H2360" s="53">
        <v>3</v>
      </c>
      <c r="I2360" s="17">
        <v>1</v>
      </c>
      <c r="J2360" s="41">
        <v>6</v>
      </c>
      <c r="K2360" s="49">
        <v>4</v>
      </c>
      <c r="L2360" s="16">
        <f t="shared" si="76"/>
        <v>18</v>
      </c>
    </row>
    <row r="2361" spans="1:12" x14ac:dyDescent="0.25">
      <c r="A2361">
        <v>1589</v>
      </c>
      <c r="B2361" t="str">
        <f t="shared" si="77"/>
        <v>Montana,Lewis and Clark County</v>
      </c>
      <c r="C2361" s="16" t="s">
        <v>41</v>
      </c>
      <c r="D2361" s="12" t="s">
        <v>1167</v>
      </c>
      <c r="E2361" s="17" t="s">
        <v>4035</v>
      </c>
      <c r="F2361" s="34">
        <v>4</v>
      </c>
      <c r="G2361" s="17">
        <v>1</v>
      </c>
      <c r="H2361" s="53">
        <v>3</v>
      </c>
      <c r="I2361" s="17">
        <v>1</v>
      </c>
      <c r="J2361" s="41">
        <v>6</v>
      </c>
      <c r="K2361" s="49">
        <v>4</v>
      </c>
      <c r="L2361" s="16">
        <f t="shared" si="76"/>
        <v>19</v>
      </c>
    </row>
    <row r="2362" spans="1:12" x14ac:dyDescent="0.25">
      <c r="A2362">
        <v>1590</v>
      </c>
      <c r="B2362" t="str">
        <f t="shared" si="77"/>
        <v>Montana,Liberty County</v>
      </c>
      <c r="C2362" s="16" t="s">
        <v>41</v>
      </c>
      <c r="D2362" s="12" t="s">
        <v>420</v>
      </c>
      <c r="E2362" s="17" t="s">
        <v>4514</v>
      </c>
      <c r="F2362" s="34">
        <v>4</v>
      </c>
      <c r="G2362" s="17">
        <v>1</v>
      </c>
      <c r="H2362" s="17">
        <v>1</v>
      </c>
      <c r="I2362" s="17">
        <v>1</v>
      </c>
      <c r="J2362" s="57">
        <v>5</v>
      </c>
      <c r="K2362" s="49">
        <v>4</v>
      </c>
      <c r="L2362" s="16">
        <f t="shared" si="76"/>
        <v>16</v>
      </c>
    </row>
    <row r="2363" spans="1:12" x14ac:dyDescent="0.25">
      <c r="A2363">
        <v>1591</v>
      </c>
      <c r="B2363" t="str">
        <f t="shared" si="77"/>
        <v>Montana,Lincoln County</v>
      </c>
      <c r="C2363" s="16" t="s">
        <v>41</v>
      </c>
      <c r="D2363" s="12" t="s">
        <v>243</v>
      </c>
      <c r="E2363" s="17" t="s">
        <v>4142</v>
      </c>
      <c r="F2363" s="22">
        <v>6</v>
      </c>
      <c r="G2363" s="17">
        <v>1</v>
      </c>
      <c r="H2363" s="17">
        <v>1</v>
      </c>
      <c r="I2363" s="17">
        <v>1</v>
      </c>
      <c r="J2363" s="41">
        <v>6</v>
      </c>
      <c r="K2363" s="49">
        <v>4</v>
      </c>
      <c r="L2363" s="16">
        <f t="shared" si="76"/>
        <v>19</v>
      </c>
    </row>
    <row r="2364" spans="1:12" x14ac:dyDescent="0.25">
      <c r="A2364">
        <v>1592</v>
      </c>
      <c r="B2364" t="str">
        <f t="shared" si="77"/>
        <v>Montana,McCone County</v>
      </c>
      <c r="C2364" s="16" t="s">
        <v>41</v>
      </c>
      <c r="D2364" s="12" t="s">
        <v>1168</v>
      </c>
      <c r="E2364" s="17" t="s">
        <v>4036</v>
      </c>
      <c r="F2364" s="34">
        <v>4</v>
      </c>
      <c r="G2364" s="17">
        <v>1</v>
      </c>
      <c r="H2364" s="36">
        <v>4</v>
      </c>
      <c r="I2364" s="17">
        <v>1</v>
      </c>
      <c r="J2364" s="47">
        <v>6</v>
      </c>
      <c r="K2364" s="49">
        <v>4</v>
      </c>
      <c r="L2364" s="16">
        <f t="shared" si="76"/>
        <v>20</v>
      </c>
    </row>
    <row r="2365" spans="1:12" x14ac:dyDescent="0.25">
      <c r="A2365">
        <v>1593</v>
      </c>
      <c r="B2365" t="str">
        <f t="shared" si="77"/>
        <v>Montana,Madison County</v>
      </c>
      <c r="C2365" s="16" t="s">
        <v>41</v>
      </c>
      <c r="D2365" s="12" t="s">
        <v>149</v>
      </c>
      <c r="E2365" s="17" t="s">
        <v>4336</v>
      </c>
      <c r="F2365" s="43">
        <v>3</v>
      </c>
      <c r="G2365" s="17">
        <v>1</v>
      </c>
      <c r="H2365" s="17">
        <v>1</v>
      </c>
      <c r="I2365" s="17">
        <v>1</v>
      </c>
      <c r="J2365" s="41">
        <v>6</v>
      </c>
      <c r="K2365" s="49">
        <v>4</v>
      </c>
      <c r="L2365" s="16">
        <f t="shared" si="76"/>
        <v>16</v>
      </c>
    </row>
    <row r="2366" spans="1:12" x14ac:dyDescent="0.25">
      <c r="A2366">
        <v>1594</v>
      </c>
      <c r="B2366" t="str">
        <f t="shared" si="77"/>
        <v>Montana,Meagher County</v>
      </c>
      <c r="C2366" s="16" t="s">
        <v>41</v>
      </c>
      <c r="D2366" s="12" t="s">
        <v>1169</v>
      </c>
      <c r="E2366" s="17" t="s">
        <v>4337</v>
      </c>
      <c r="F2366" s="43">
        <v>3</v>
      </c>
      <c r="G2366" s="17">
        <v>1</v>
      </c>
      <c r="H2366" s="17">
        <v>1</v>
      </c>
      <c r="I2366" s="17">
        <v>1</v>
      </c>
      <c r="J2366" s="41">
        <v>6</v>
      </c>
      <c r="K2366" s="49">
        <v>4</v>
      </c>
      <c r="L2366" s="16">
        <f t="shared" si="76"/>
        <v>16</v>
      </c>
    </row>
    <row r="2367" spans="1:12" x14ac:dyDescent="0.25">
      <c r="A2367">
        <v>1595</v>
      </c>
      <c r="B2367" t="str">
        <f t="shared" si="77"/>
        <v>Montana,Mineral County</v>
      </c>
      <c r="C2367" s="16" t="s">
        <v>41</v>
      </c>
      <c r="D2367" s="12" t="s">
        <v>362</v>
      </c>
      <c r="E2367" s="17" t="s">
        <v>4338</v>
      </c>
      <c r="F2367" s="34">
        <v>4</v>
      </c>
      <c r="G2367" s="17">
        <v>1</v>
      </c>
      <c r="H2367" s="17">
        <v>1</v>
      </c>
      <c r="I2367" s="17">
        <v>1</v>
      </c>
      <c r="J2367" s="47">
        <v>6</v>
      </c>
      <c r="K2367" s="49">
        <v>4</v>
      </c>
      <c r="L2367" s="16">
        <f t="shared" si="76"/>
        <v>17</v>
      </c>
    </row>
    <row r="2368" spans="1:12" x14ac:dyDescent="0.25">
      <c r="A2368">
        <v>1596</v>
      </c>
      <c r="B2368" t="str">
        <f t="shared" si="77"/>
        <v>Montana,Missoula County</v>
      </c>
      <c r="C2368" s="16" t="s">
        <v>41</v>
      </c>
      <c r="D2368" s="12" t="s">
        <v>1170</v>
      </c>
      <c r="E2368" s="17" t="s">
        <v>4214</v>
      </c>
      <c r="F2368" s="34">
        <v>4</v>
      </c>
      <c r="G2368" s="17">
        <v>1</v>
      </c>
      <c r="H2368" s="17">
        <v>1</v>
      </c>
      <c r="I2368" s="17">
        <v>1</v>
      </c>
      <c r="J2368" s="41">
        <v>6</v>
      </c>
      <c r="K2368" s="49">
        <v>4</v>
      </c>
      <c r="L2368" s="16">
        <f t="shared" si="76"/>
        <v>17</v>
      </c>
    </row>
    <row r="2369" spans="1:12" x14ac:dyDescent="0.25">
      <c r="A2369">
        <v>1597</v>
      </c>
      <c r="B2369" t="str">
        <f t="shared" si="77"/>
        <v>Montana,Musselshell County</v>
      </c>
      <c r="C2369" s="16" t="s">
        <v>41</v>
      </c>
      <c r="D2369" s="12" t="s">
        <v>1171</v>
      </c>
      <c r="E2369" s="17" t="s">
        <v>4003</v>
      </c>
      <c r="F2369" s="22">
        <v>6</v>
      </c>
      <c r="G2369" s="17">
        <v>1</v>
      </c>
      <c r="H2369" s="36">
        <v>4</v>
      </c>
      <c r="I2369" s="17">
        <v>1</v>
      </c>
      <c r="J2369" s="47">
        <v>6</v>
      </c>
      <c r="K2369" s="49">
        <v>4</v>
      </c>
      <c r="L2369" s="16">
        <f t="shared" si="76"/>
        <v>22</v>
      </c>
    </row>
    <row r="2370" spans="1:12" x14ac:dyDescent="0.25">
      <c r="A2370">
        <v>1599</v>
      </c>
      <c r="B2370" t="str">
        <f t="shared" si="77"/>
        <v>Montana,Petroleum County</v>
      </c>
      <c r="C2370" s="16" t="s">
        <v>41</v>
      </c>
      <c r="D2370" s="12" t="s">
        <v>1172</v>
      </c>
      <c r="E2370" s="17" t="s">
        <v>4004</v>
      </c>
      <c r="F2370" s="22">
        <v>6</v>
      </c>
      <c r="G2370" s="17">
        <v>1</v>
      </c>
      <c r="H2370" s="36">
        <v>4</v>
      </c>
      <c r="I2370" s="17">
        <v>1</v>
      </c>
      <c r="J2370" s="47">
        <v>6</v>
      </c>
      <c r="K2370" s="49">
        <v>4</v>
      </c>
      <c r="L2370" s="16">
        <f t="shared" ref="L2370:L2433" si="78">SUM(F2370:K2370)</f>
        <v>22</v>
      </c>
    </row>
    <row r="2371" spans="1:12" x14ac:dyDescent="0.25">
      <c r="A2371">
        <v>1600</v>
      </c>
      <c r="B2371" t="str">
        <f t="shared" ref="B2371:B2434" si="79">C2371&amp;","&amp;D2371</f>
        <v>Montana,Phillips County</v>
      </c>
      <c r="C2371" s="16" t="s">
        <v>41</v>
      </c>
      <c r="D2371" s="12" t="s">
        <v>252</v>
      </c>
      <c r="E2371" s="17" t="s">
        <v>4005</v>
      </c>
      <c r="F2371" s="34">
        <v>4</v>
      </c>
      <c r="G2371" s="17">
        <v>1</v>
      </c>
      <c r="H2371" s="36">
        <v>4</v>
      </c>
      <c r="I2371" s="17">
        <v>1</v>
      </c>
      <c r="J2371" s="41">
        <v>6</v>
      </c>
      <c r="K2371" s="49">
        <v>4</v>
      </c>
      <c r="L2371" s="16">
        <f t="shared" si="78"/>
        <v>20</v>
      </c>
    </row>
    <row r="2372" spans="1:12" x14ac:dyDescent="0.25">
      <c r="A2372">
        <v>1601</v>
      </c>
      <c r="B2372" t="str">
        <f t="shared" si="79"/>
        <v>Montana,Pondera County</v>
      </c>
      <c r="C2372" s="16" t="s">
        <v>41</v>
      </c>
      <c r="D2372" s="12" t="s">
        <v>1173</v>
      </c>
      <c r="E2372" s="17" t="s">
        <v>4339</v>
      </c>
      <c r="F2372" s="43">
        <v>3</v>
      </c>
      <c r="G2372" s="17">
        <v>1</v>
      </c>
      <c r="H2372" s="53">
        <v>3</v>
      </c>
      <c r="I2372" s="17">
        <v>1</v>
      </c>
      <c r="J2372" s="55">
        <v>4</v>
      </c>
      <c r="K2372" s="49">
        <v>4</v>
      </c>
      <c r="L2372" s="16">
        <f t="shared" si="78"/>
        <v>16</v>
      </c>
    </row>
    <row r="2373" spans="1:12" x14ac:dyDescent="0.25">
      <c r="A2373">
        <v>1602</v>
      </c>
      <c r="B2373" t="str">
        <f t="shared" si="79"/>
        <v>Montana,Powder River County</v>
      </c>
      <c r="C2373" s="16" t="s">
        <v>41</v>
      </c>
      <c r="D2373" s="12" t="s">
        <v>1174</v>
      </c>
      <c r="E2373" s="17" t="s">
        <v>4143</v>
      </c>
      <c r="F2373" s="22">
        <v>6</v>
      </c>
      <c r="G2373" s="17">
        <v>1</v>
      </c>
      <c r="H2373" s="17">
        <v>1</v>
      </c>
      <c r="I2373" s="17">
        <v>1</v>
      </c>
      <c r="J2373" s="41">
        <v>6</v>
      </c>
      <c r="K2373" s="49">
        <v>4</v>
      </c>
      <c r="L2373" s="16">
        <f t="shared" si="78"/>
        <v>19</v>
      </c>
    </row>
    <row r="2374" spans="1:12" x14ac:dyDescent="0.25">
      <c r="A2374">
        <v>1603</v>
      </c>
      <c r="B2374" t="str">
        <f t="shared" si="79"/>
        <v>Montana,Powell County</v>
      </c>
      <c r="C2374" s="16" t="s">
        <v>41</v>
      </c>
      <c r="D2374" s="12" t="s">
        <v>841</v>
      </c>
      <c r="E2374" s="17" t="s">
        <v>4515</v>
      </c>
      <c r="F2374" s="43">
        <v>3</v>
      </c>
      <c r="G2374" s="17">
        <v>1</v>
      </c>
      <c r="H2374" s="17">
        <v>1</v>
      </c>
      <c r="I2374" s="17">
        <v>1</v>
      </c>
      <c r="J2374" s="47">
        <v>6</v>
      </c>
      <c r="K2374" s="49">
        <v>4</v>
      </c>
      <c r="L2374" s="16">
        <f t="shared" si="78"/>
        <v>16</v>
      </c>
    </row>
    <row r="2375" spans="1:12" x14ac:dyDescent="0.25">
      <c r="A2375">
        <v>1604</v>
      </c>
      <c r="B2375" t="str">
        <f t="shared" si="79"/>
        <v>Montana,Prairie County</v>
      </c>
      <c r="C2375" s="16" t="s">
        <v>41</v>
      </c>
      <c r="D2375" s="12" t="s">
        <v>256</v>
      </c>
      <c r="E2375" s="17" t="s">
        <v>4006</v>
      </c>
      <c r="F2375" s="22">
        <v>6</v>
      </c>
      <c r="G2375" s="17">
        <v>1</v>
      </c>
      <c r="H2375" s="36">
        <v>4</v>
      </c>
      <c r="I2375" s="17">
        <v>1</v>
      </c>
      <c r="J2375" s="47">
        <v>6</v>
      </c>
      <c r="K2375" s="49">
        <v>4</v>
      </c>
      <c r="L2375" s="16">
        <f t="shared" si="78"/>
        <v>22</v>
      </c>
    </row>
    <row r="2376" spans="1:12" x14ac:dyDescent="0.25">
      <c r="A2376">
        <v>1605</v>
      </c>
      <c r="B2376" t="str">
        <f t="shared" si="79"/>
        <v>Montana,Ravalli County</v>
      </c>
      <c r="C2376" s="16" t="s">
        <v>41</v>
      </c>
      <c r="D2376" s="12" t="s">
        <v>1175</v>
      </c>
      <c r="E2376" s="17" t="s">
        <v>4084</v>
      </c>
      <c r="F2376" s="43">
        <v>3</v>
      </c>
      <c r="G2376" s="17">
        <v>1</v>
      </c>
      <c r="H2376" s="53">
        <v>3</v>
      </c>
      <c r="I2376" s="17">
        <v>1</v>
      </c>
      <c r="J2376" s="41">
        <v>6</v>
      </c>
      <c r="K2376" s="49">
        <v>4</v>
      </c>
      <c r="L2376" s="16">
        <f t="shared" si="78"/>
        <v>18</v>
      </c>
    </row>
    <row r="2377" spans="1:12" x14ac:dyDescent="0.25">
      <c r="A2377">
        <v>1606</v>
      </c>
      <c r="B2377" t="str">
        <f t="shared" si="79"/>
        <v>Montana,Richland County</v>
      </c>
      <c r="C2377" s="16" t="s">
        <v>41</v>
      </c>
      <c r="D2377" s="12" t="s">
        <v>628</v>
      </c>
      <c r="E2377" s="17" t="s">
        <v>4085</v>
      </c>
      <c r="F2377" s="22">
        <v>6</v>
      </c>
      <c r="G2377" s="17">
        <v>1</v>
      </c>
      <c r="H2377" s="36">
        <v>4</v>
      </c>
      <c r="I2377" s="17">
        <v>1</v>
      </c>
      <c r="J2377" s="55">
        <v>4</v>
      </c>
      <c r="K2377" s="49">
        <v>4</v>
      </c>
      <c r="L2377" s="16">
        <f t="shared" si="78"/>
        <v>20</v>
      </c>
    </row>
    <row r="2378" spans="1:12" x14ac:dyDescent="0.25">
      <c r="A2378">
        <v>1607</v>
      </c>
      <c r="B2378" t="str">
        <f t="shared" si="79"/>
        <v>Montana,Roosevelt County</v>
      </c>
      <c r="C2378" s="16" t="s">
        <v>41</v>
      </c>
      <c r="D2378" s="12" t="s">
        <v>1176</v>
      </c>
      <c r="E2378" s="17" t="s">
        <v>4144</v>
      </c>
      <c r="F2378" s="34">
        <v>4</v>
      </c>
      <c r="G2378" s="17">
        <v>1</v>
      </c>
      <c r="H2378" s="36">
        <v>4</v>
      </c>
      <c r="I2378" s="17">
        <v>1</v>
      </c>
      <c r="J2378" s="55">
        <v>4</v>
      </c>
      <c r="K2378" s="49">
        <v>4</v>
      </c>
      <c r="L2378" s="16">
        <f t="shared" si="78"/>
        <v>18</v>
      </c>
    </row>
    <row r="2379" spans="1:12" x14ac:dyDescent="0.25">
      <c r="A2379">
        <v>1608</v>
      </c>
      <c r="B2379" t="str">
        <f t="shared" si="79"/>
        <v>Montana,Rosebud County</v>
      </c>
      <c r="C2379" s="16" t="s">
        <v>41</v>
      </c>
      <c r="D2379" s="12" t="s">
        <v>1177</v>
      </c>
      <c r="E2379" s="17" t="s">
        <v>3954</v>
      </c>
      <c r="F2379" s="22">
        <v>6</v>
      </c>
      <c r="G2379" s="17">
        <v>1</v>
      </c>
      <c r="H2379" s="36">
        <v>4</v>
      </c>
      <c r="I2379" s="17">
        <v>1</v>
      </c>
      <c r="J2379" s="45">
        <v>7</v>
      </c>
      <c r="K2379" s="49">
        <v>4</v>
      </c>
      <c r="L2379" s="16">
        <f t="shared" si="78"/>
        <v>23</v>
      </c>
    </row>
    <row r="2380" spans="1:12" x14ac:dyDescent="0.25">
      <c r="A2380">
        <v>1609</v>
      </c>
      <c r="B2380" t="str">
        <f t="shared" si="79"/>
        <v>Montana,Sanders County</v>
      </c>
      <c r="C2380" s="16" t="s">
        <v>41</v>
      </c>
      <c r="D2380" s="12" t="s">
        <v>1178</v>
      </c>
      <c r="E2380" s="17" t="s">
        <v>3980</v>
      </c>
      <c r="F2380" s="22">
        <v>6</v>
      </c>
      <c r="G2380" s="17">
        <v>1</v>
      </c>
      <c r="H2380" s="53">
        <v>3</v>
      </c>
      <c r="I2380" s="17">
        <v>1</v>
      </c>
      <c r="J2380" s="45">
        <v>7</v>
      </c>
      <c r="K2380" s="49">
        <v>4</v>
      </c>
      <c r="L2380" s="16">
        <f t="shared" si="78"/>
        <v>22</v>
      </c>
    </row>
    <row r="2381" spans="1:12" x14ac:dyDescent="0.25">
      <c r="A2381">
        <v>1610</v>
      </c>
      <c r="B2381" t="str">
        <f t="shared" si="79"/>
        <v>Montana,Sheridan County</v>
      </c>
      <c r="C2381" s="16" t="s">
        <v>41</v>
      </c>
      <c r="D2381" s="12" t="s">
        <v>781</v>
      </c>
      <c r="E2381" s="17" t="s">
        <v>4215</v>
      </c>
      <c r="F2381" s="34">
        <v>4</v>
      </c>
      <c r="G2381" s="17">
        <v>1</v>
      </c>
      <c r="H2381" s="36">
        <v>4</v>
      </c>
      <c r="I2381" s="17">
        <v>1</v>
      </c>
      <c r="J2381" s="50">
        <v>3</v>
      </c>
      <c r="K2381" s="49">
        <v>4</v>
      </c>
      <c r="L2381" s="16">
        <f t="shared" si="78"/>
        <v>17</v>
      </c>
    </row>
    <row r="2382" spans="1:12" x14ac:dyDescent="0.25">
      <c r="A2382">
        <v>1611</v>
      </c>
      <c r="B2382" t="str">
        <f t="shared" si="79"/>
        <v>Montana,Silver Bow County</v>
      </c>
      <c r="C2382" s="16" t="s">
        <v>41</v>
      </c>
      <c r="D2382" s="12" t="s">
        <v>1179</v>
      </c>
      <c r="E2382" s="17" t="s">
        <v>4944</v>
      </c>
      <c r="F2382" s="43">
        <v>3</v>
      </c>
      <c r="G2382" s="17">
        <v>1</v>
      </c>
      <c r="H2382" s="17">
        <v>1</v>
      </c>
      <c r="I2382" s="17">
        <v>1</v>
      </c>
      <c r="J2382" s="50">
        <v>3</v>
      </c>
      <c r="K2382" s="49">
        <v>4</v>
      </c>
      <c r="L2382" s="16">
        <f t="shared" si="78"/>
        <v>13</v>
      </c>
    </row>
    <row r="2383" spans="1:12" x14ac:dyDescent="0.25">
      <c r="A2383">
        <v>1612</v>
      </c>
      <c r="B2383" t="str">
        <f t="shared" si="79"/>
        <v>Montana,Stillwater County</v>
      </c>
      <c r="C2383" s="16" t="s">
        <v>41</v>
      </c>
      <c r="D2383" s="12" t="s">
        <v>1180</v>
      </c>
      <c r="E2383" s="17" t="s">
        <v>4086</v>
      </c>
      <c r="F2383" s="34">
        <v>4</v>
      </c>
      <c r="G2383" s="17">
        <v>1</v>
      </c>
      <c r="H2383" s="53">
        <v>3</v>
      </c>
      <c r="I2383" s="17">
        <v>1</v>
      </c>
      <c r="J2383" s="47">
        <v>6</v>
      </c>
      <c r="K2383" s="49">
        <v>4</v>
      </c>
      <c r="L2383" s="16">
        <f t="shared" si="78"/>
        <v>19</v>
      </c>
    </row>
    <row r="2384" spans="1:12" x14ac:dyDescent="0.25">
      <c r="A2384">
        <v>1613</v>
      </c>
      <c r="B2384" t="str">
        <f t="shared" si="79"/>
        <v>Montana,Sweet Grass County</v>
      </c>
      <c r="C2384" s="16" t="s">
        <v>41</v>
      </c>
      <c r="D2384" s="12" t="s">
        <v>1181</v>
      </c>
      <c r="E2384" s="17" t="s">
        <v>4087</v>
      </c>
      <c r="F2384" s="34">
        <v>4</v>
      </c>
      <c r="G2384" s="17">
        <v>1</v>
      </c>
      <c r="H2384" s="53">
        <v>3</v>
      </c>
      <c r="I2384" s="17">
        <v>1</v>
      </c>
      <c r="J2384" s="47">
        <v>6</v>
      </c>
      <c r="K2384" s="49">
        <v>4</v>
      </c>
      <c r="L2384" s="16">
        <f t="shared" si="78"/>
        <v>19</v>
      </c>
    </row>
    <row r="2385" spans="1:12" x14ac:dyDescent="0.25">
      <c r="A2385">
        <v>1614</v>
      </c>
      <c r="B2385" t="str">
        <f t="shared" si="79"/>
        <v>Montana,Teton County</v>
      </c>
      <c r="C2385" s="16" t="s">
        <v>41</v>
      </c>
      <c r="D2385" s="12" t="s">
        <v>585</v>
      </c>
      <c r="E2385" s="17" t="s">
        <v>4516</v>
      </c>
      <c r="F2385" s="43">
        <v>3</v>
      </c>
      <c r="G2385" s="17">
        <v>1</v>
      </c>
      <c r="H2385" s="17">
        <v>1</v>
      </c>
      <c r="I2385" s="17">
        <v>1</v>
      </c>
      <c r="J2385" s="47">
        <v>6</v>
      </c>
      <c r="K2385" s="49">
        <v>4</v>
      </c>
      <c r="L2385" s="16">
        <f t="shared" si="78"/>
        <v>16</v>
      </c>
    </row>
    <row r="2386" spans="1:12" x14ac:dyDescent="0.25">
      <c r="A2386">
        <v>1615</v>
      </c>
      <c r="B2386" t="str">
        <f t="shared" si="79"/>
        <v>Montana,Toole County</v>
      </c>
      <c r="C2386" s="16" t="s">
        <v>41</v>
      </c>
      <c r="D2386" s="12" t="s">
        <v>1182</v>
      </c>
      <c r="E2386" s="17" t="s">
        <v>4216</v>
      </c>
      <c r="F2386" s="43">
        <v>3</v>
      </c>
      <c r="G2386" s="17">
        <v>1</v>
      </c>
      <c r="H2386" s="53">
        <v>3</v>
      </c>
      <c r="I2386" s="17">
        <v>1</v>
      </c>
      <c r="J2386" s="57">
        <v>5</v>
      </c>
      <c r="K2386" s="49">
        <v>4</v>
      </c>
      <c r="L2386" s="16">
        <f t="shared" si="78"/>
        <v>17</v>
      </c>
    </row>
    <row r="2387" spans="1:12" x14ac:dyDescent="0.25">
      <c r="A2387">
        <v>1616</v>
      </c>
      <c r="B2387" t="str">
        <f t="shared" si="79"/>
        <v>Montana,Treasure County</v>
      </c>
      <c r="C2387" s="16" t="s">
        <v>41</v>
      </c>
      <c r="D2387" s="12" t="s">
        <v>1183</v>
      </c>
      <c r="E2387" s="17" t="s">
        <v>4037</v>
      </c>
      <c r="F2387" s="34">
        <v>4</v>
      </c>
      <c r="G2387" s="17">
        <v>1</v>
      </c>
      <c r="H2387" s="36">
        <v>4</v>
      </c>
      <c r="I2387" s="17">
        <v>1</v>
      </c>
      <c r="J2387" s="47">
        <v>6</v>
      </c>
      <c r="K2387" s="49">
        <v>4</v>
      </c>
      <c r="L2387" s="16">
        <f t="shared" si="78"/>
        <v>20</v>
      </c>
    </row>
    <row r="2388" spans="1:12" x14ac:dyDescent="0.25">
      <c r="A2388">
        <v>1617</v>
      </c>
      <c r="B2388" t="str">
        <f t="shared" si="79"/>
        <v>Montana,Valley County</v>
      </c>
      <c r="C2388" s="16" t="s">
        <v>41</v>
      </c>
      <c r="D2388" s="12" t="s">
        <v>587</v>
      </c>
      <c r="E2388" s="17" t="s">
        <v>4007</v>
      </c>
      <c r="F2388" s="34">
        <v>4</v>
      </c>
      <c r="G2388" s="17">
        <v>1</v>
      </c>
      <c r="H2388" s="36">
        <v>4</v>
      </c>
      <c r="I2388" s="17">
        <v>1</v>
      </c>
      <c r="J2388" s="41">
        <v>6</v>
      </c>
      <c r="K2388" s="49">
        <v>4</v>
      </c>
      <c r="L2388" s="16">
        <f t="shared" si="78"/>
        <v>20</v>
      </c>
    </row>
    <row r="2389" spans="1:12" x14ac:dyDescent="0.25">
      <c r="A2389">
        <v>1618</v>
      </c>
      <c r="B2389" t="str">
        <f t="shared" si="79"/>
        <v>Montana,Wheatland County</v>
      </c>
      <c r="C2389" s="16" t="s">
        <v>41</v>
      </c>
      <c r="D2389" s="12" t="s">
        <v>1184</v>
      </c>
      <c r="E2389" s="17" t="s">
        <v>4217</v>
      </c>
      <c r="F2389" s="43">
        <v>3</v>
      </c>
      <c r="G2389" s="17">
        <v>1</v>
      </c>
      <c r="H2389" s="53">
        <v>3</v>
      </c>
      <c r="I2389" s="17">
        <v>1</v>
      </c>
      <c r="J2389" s="57">
        <v>5</v>
      </c>
      <c r="K2389" s="49">
        <v>4</v>
      </c>
      <c r="L2389" s="16">
        <f t="shared" si="78"/>
        <v>17</v>
      </c>
    </row>
    <row r="2390" spans="1:12" x14ac:dyDescent="0.25">
      <c r="A2390">
        <v>1619</v>
      </c>
      <c r="B2390" t="str">
        <f t="shared" si="79"/>
        <v>Montana,Wibaux County</v>
      </c>
      <c r="C2390" s="16" t="s">
        <v>41</v>
      </c>
      <c r="D2390" s="12" t="s">
        <v>1185</v>
      </c>
      <c r="E2390" s="17" t="s">
        <v>4218</v>
      </c>
      <c r="F2390" s="34">
        <v>4</v>
      </c>
      <c r="G2390" s="17">
        <v>1</v>
      </c>
      <c r="H2390" s="36">
        <v>4</v>
      </c>
      <c r="I2390" s="17">
        <v>1</v>
      </c>
      <c r="J2390" s="50">
        <v>3</v>
      </c>
      <c r="K2390" s="49">
        <v>4</v>
      </c>
      <c r="L2390" s="16">
        <f t="shared" si="78"/>
        <v>17</v>
      </c>
    </row>
    <row r="2391" spans="1:12" x14ac:dyDescent="0.25">
      <c r="A2391">
        <v>1620</v>
      </c>
      <c r="B2391" t="str">
        <f t="shared" si="79"/>
        <v>Montana,Yellowstone County</v>
      </c>
      <c r="C2391" s="16" t="s">
        <v>41</v>
      </c>
      <c r="D2391" s="12" t="s">
        <v>1186</v>
      </c>
      <c r="E2391" s="17" t="s">
        <v>4008</v>
      </c>
      <c r="F2391" s="34">
        <v>4</v>
      </c>
      <c r="G2391" s="17">
        <v>1</v>
      </c>
      <c r="H2391" s="36">
        <v>4</v>
      </c>
      <c r="I2391" s="17">
        <v>1</v>
      </c>
      <c r="J2391" s="41">
        <v>6</v>
      </c>
      <c r="K2391" s="49">
        <v>4</v>
      </c>
      <c r="L2391" s="16">
        <f t="shared" si="78"/>
        <v>20</v>
      </c>
    </row>
    <row r="2392" spans="1:12" x14ac:dyDescent="0.25">
      <c r="A2392">
        <v>1716</v>
      </c>
      <c r="B2392" t="str">
        <f t="shared" si="79"/>
        <v>Nevada,Douglas County</v>
      </c>
      <c r="C2392" s="16" t="s">
        <v>44</v>
      </c>
      <c r="D2392" s="12" t="s">
        <v>345</v>
      </c>
      <c r="E2392" s="17" t="s">
        <v>4219</v>
      </c>
      <c r="F2392" s="22">
        <v>6</v>
      </c>
      <c r="G2392" s="17">
        <v>1</v>
      </c>
      <c r="H2392" s="17">
        <v>1</v>
      </c>
      <c r="I2392" s="17">
        <v>1</v>
      </c>
      <c r="J2392" s="47">
        <v>6</v>
      </c>
      <c r="K2392" s="49">
        <v>4</v>
      </c>
      <c r="L2392" s="16">
        <f t="shared" si="78"/>
        <v>19</v>
      </c>
    </row>
    <row r="2393" spans="1:12" x14ac:dyDescent="0.25">
      <c r="A2393">
        <v>1717</v>
      </c>
      <c r="B2393" t="str">
        <f t="shared" si="79"/>
        <v>Nevada,Elko County</v>
      </c>
      <c r="C2393" s="16" t="s">
        <v>44</v>
      </c>
      <c r="D2393" s="12" t="s">
        <v>1228</v>
      </c>
      <c r="E2393" s="17" t="s">
        <v>3981</v>
      </c>
      <c r="F2393" s="22">
        <v>6</v>
      </c>
      <c r="G2393" s="17">
        <v>1</v>
      </c>
      <c r="H2393" s="17">
        <v>1</v>
      </c>
      <c r="I2393" s="17">
        <v>1</v>
      </c>
      <c r="J2393" s="54">
        <v>10</v>
      </c>
      <c r="K2393" s="49">
        <v>4</v>
      </c>
      <c r="L2393" s="16">
        <f t="shared" si="78"/>
        <v>23</v>
      </c>
    </row>
    <row r="2394" spans="1:12" x14ac:dyDescent="0.25">
      <c r="A2394">
        <v>1719</v>
      </c>
      <c r="B2394" t="str">
        <f t="shared" si="79"/>
        <v>Nevada,Eureka County</v>
      </c>
      <c r="C2394" s="16" t="s">
        <v>44</v>
      </c>
      <c r="D2394" s="12" t="s">
        <v>1230</v>
      </c>
      <c r="E2394" s="17" t="s">
        <v>4038</v>
      </c>
      <c r="F2394" s="34">
        <v>4</v>
      </c>
      <c r="G2394" s="17">
        <v>1</v>
      </c>
      <c r="H2394" s="17">
        <v>1</v>
      </c>
      <c r="I2394" s="17">
        <v>1</v>
      </c>
      <c r="J2394" s="42">
        <v>9</v>
      </c>
      <c r="K2394" s="49">
        <v>4</v>
      </c>
      <c r="L2394" s="16">
        <f t="shared" si="78"/>
        <v>20</v>
      </c>
    </row>
    <row r="2395" spans="1:12" x14ac:dyDescent="0.25">
      <c r="A2395">
        <v>1720</v>
      </c>
      <c r="B2395" t="str">
        <f t="shared" si="79"/>
        <v>Nevada,Humboldt County</v>
      </c>
      <c r="C2395" s="16" t="s">
        <v>44</v>
      </c>
      <c r="D2395" s="12" t="s">
        <v>282</v>
      </c>
      <c r="E2395" s="17" t="s">
        <v>3982</v>
      </c>
      <c r="F2395" s="22">
        <v>6</v>
      </c>
      <c r="G2395" s="17">
        <v>1</v>
      </c>
      <c r="H2395" s="17">
        <v>1</v>
      </c>
      <c r="I2395" s="17">
        <v>1</v>
      </c>
      <c r="J2395" s="54">
        <v>10</v>
      </c>
      <c r="K2395" s="49">
        <v>4</v>
      </c>
      <c r="L2395" s="16">
        <f t="shared" si="78"/>
        <v>23</v>
      </c>
    </row>
    <row r="2396" spans="1:12" x14ac:dyDescent="0.25">
      <c r="A2396">
        <v>1727</v>
      </c>
      <c r="B2396" t="str">
        <f t="shared" si="79"/>
        <v>Nevada,Storey County</v>
      </c>
      <c r="C2396" s="16" t="s">
        <v>44</v>
      </c>
      <c r="D2396" s="12" t="s">
        <v>1234</v>
      </c>
      <c r="E2396" s="17" t="s">
        <v>4517</v>
      </c>
      <c r="F2396" s="43">
        <v>3</v>
      </c>
      <c r="G2396" s="17">
        <v>1</v>
      </c>
      <c r="H2396" s="17">
        <v>1</v>
      </c>
      <c r="I2396" s="17">
        <v>1</v>
      </c>
      <c r="J2396" s="47">
        <v>6</v>
      </c>
      <c r="K2396" s="49">
        <v>4</v>
      </c>
      <c r="L2396" s="16">
        <f t="shared" si="78"/>
        <v>16</v>
      </c>
    </row>
    <row r="2397" spans="1:12" x14ac:dyDescent="0.25">
      <c r="A2397">
        <v>1728</v>
      </c>
      <c r="B2397" t="str">
        <f t="shared" si="79"/>
        <v>Nevada,Washoe County</v>
      </c>
      <c r="C2397" s="16" t="s">
        <v>44</v>
      </c>
      <c r="D2397" s="12" t="s">
        <v>1235</v>
      </c>
      <c r="E2397" s="17" t="s">
        <v>4009</v>
      </c>
      <c r="F2397" s="34">
        <v>4</v>
      </c>
      <c r="G2397" s="17">
        <v>1</v>
      </c>
      <c r="H2397" s="17">
        <v>1</v>
      </c>
      <c r="I2397" s="17">
        <v>1</v>
      </c>
      <c r="J2397" s="54">
        <v>10</v>
      </c>
      <c r="K2397" s="49">
        <v>4</v>
      </c>
      <c r="L2397" s="16">
        <f t="shared" si="78"/>
        <v>21</v>
      </c>
    </row>
    <row r="2398" spans="1:12" x14ac:dyDescent="0.25">
      <c r="A2398">
        <v>1729</v>
      </c>
      <c r="B2398" t="str">
        <f t="shared" si="79"/>
        <v>Nevada,White Pine County</v>
      </c>
      <c r="C2398" s="16" t="s">
        <v>44</v>
      </c>
      <c r="D2398" s="12" t="s">
        <v>1236</v>
      </c>
      <c r="E2398" s="17" t="s">
        <v>4039</v>
      </c>
      <c r="F2398" s="34">
        <v>4</v>
      </c>
      <c r="G2398" s="17">
        <v>1</v>
      </c>
      <c r="H2398" s="17">
        <v>1</v>
      </c>
      <c r="I2398" s="17">
        <v>1</v>
      </c>
      <c r="J2398" s="42">
        <v>9</v>
      </c>
      <c r="K2398" s="49">
        <v>4</v>
      </c>
      <c r="L2398" s="16">
        <f t="shared" si="78"/>
        <v>20</v>
      </c>
    </row>
    <row r="2399" spans="1:12" x14ac:dyDescent="0.25">
      <c r="A2399">
        <v>1730</v>
      </c>
      <c r="B2399" t="str">
        <f t="shared" si="79"/>
        <v>Nevada,Carson City</v>
      </c>
      <c r="C2399" s="16" t="s">
        <v>44</v>
      </c>
      <c r="D2399" s="12" t="s">
        <v>1237</v>
      </c>
      <c r="E2399" s="17" t="s">
        <v>4518</v>
      </c>
      <c r="F2399" s="22">
        <v>6</v>
      </c>
      <c r="G2399" s="17">
        <v>1</v>
      </c>
      <c r="H2399" s="17">
        <v>1</v>
      </c>
      <c r="I2399" s="17">
        <v>1</v>
      </c>
      <c r="J2399" s="55">
        <v>4</v>
      </c>
      <c r="K2399" s="49">
        <v>4</v>
      </c>
      <c r="L2399" s="16">
        <f t="shared" si="78"/>
        <v>17</v>
      </c>
    </row>
    <row r="2400" spans="1:12" x14ac:dyDescent="0.25">
      <c r="A2400">
        <v>1731</v>
      </c>
      <c r="B2400" t="str">
        <f t="shared" si="79"/>
        <v>New Hampshire,Belknap County</v>
      </c>
      <c r="C2400" s="16" t="s">
        <v>45</v>
      </c>
      <c r="D2400" s="12" t="s">
        <v>1238</v>
      </c>
      <c r="E2400" s="17" t="s">
        <v>4945</v>
      </c>
      <c r="F2400" s="43">
        <v>3</v>
      </c>
      <c r="G2400" s="19">
        <v>4</v>
      </c>
      <c r="H2400" s="17">
        <v>1</v>
      </c>
      <c r="I2400" s="17">
        <v>1</v>
      </c>
      <c r="J2400" s="17">
        <v>1</v>
      </c>
      <c r="K2400" s="49">
        <v>4</v>
      </c>
      <c r="L2400" s="16">
        <f t="shared" si="78"/>
        <v>14</v>
      </c>
    </row>
    <row r="2401" spans="1:12" x14ac:dyDescent="0.25">
      <c r="A2401">
        <v>1733</v>
      </c>
      <c r="B2401" t="str">
        <f t="shared" si="79"/>
        <v>New Hampshire,Cheshire County</v>
      </c>
      <c r="C2401" s="16" t="s">
        <v>45</v>
      </c>
      <c r="D2401" s="12" t="s">
        <v>1239</v>
      </c>
      <c r="E2401" s="17" t="s">
        <v>4946</v>
      </c>
      <c r="F2401" s="43">
        <v>3</v>
      </c>
      <c r="G2401" s="19">
        <v>4</v>
      </c>
      <c r="H2401" s="17">
        <v>1</v>
      </c>
      <c r="I2401" s="17">
        <v>1</v>
      </c>
      <c r="J2401" s="17">
        <v>1</v>
      </c>
      <c r="K2401" s="49">
        <v>4</v>
      </c>
      <c r="L2401" s="16">
        <f t="shared" si="78"/>
        <v>14</v>
      </c>
    </row>
    <row r="2402" spans="1:12" x14ac:dyDescent="0.25">
      <c r="A2402">
        <v>1735</v>
      </c>
      <c r="B2402" t="str">
        <f t="shared" si="79"/>
        <v>New Hampshire,Grafton County</v>
      </c>
      <c r="C2402" s="16" t="s">
        <v>45</v>
      </c>
      <c r="D2402" s="12" t="s">
        <v>1241</v>
      </c>
      <c r="E2402" s="17" t="s">
        <v>4990</v>
      </c>
      <c r="F2402" s="43">
        <v>3</v>
      </c>
      <c r="G2402" s="27">
        <v>2</v>
      </c>
      <c r="H2402" s="17">
        <v>1</v>
      </c>
      <c r="I2402" s="17">
        <v>1</v>
      </c>
      <c r="J2402" s="17">
        <v>1</v>
      </c>
      <c r="K2402" s="49">
        <v>4</v>
      </c>
      <c r="L2402" s="16">
        <f t="shared" si="78"/>
        <v>12</v>
      </c>
    </row>
    <row r="2403" spans="1:12" x14ac:dyDescent="0.25">
      <c r="A2403">
        <v>1736</v>
      </c>
      <c r="B2403" t="str">
        <f t="shared" si="79"/>
        <v>New Hampshire,Hillsborough County</v>
      </c>
      <c r="C2403" s="16" t="s">
        <v>45</v>
      </c>
      <c r="D2403" s="12" t="s">
        <v>415</v>
      </c>
      <c r="E2403" s="17" t="s">
        <v>4947</v>
      </c>
      <c r="F2403" s="43">
        <v>3</v>
      </c>
      <c r="G2403" s="19">
        <v>4</v>
      </c>
      <c r="H2403" s="17">
        <v>1</v>
      </c>
      <c r="I2403" s="17">
        <v>1</v>
      </c>
      <c r="J2403" s="17">
        <v>1</v>
      </c>
      <c r="K2403" s="49">
        <v>4</v>
      </c>
      <c r="L2403" s="16">
        <f t="shared" si="78"/>
        <v>14</v>
      </c>
    </row>
    <row r="2404" spans="1:12" x14ac:dyDescent="0.25">
      <c r="A2404">
        <v>1737</v>
      </c>
      <c r="B2404" t="str">
        <f t="shared" si="79"/>
        <v>New Hampshire,Merrimack County</v>
      </c>
      <c r="C2404" s="16" t="s">
        <v>45</v>
      </c>
      <c r="D2404" s="12" t="s">
        <v>1242</v>
      </c>
      <c r="E2404" s="17" t="s">
        <v>4948</v>
      </c>
      <c r="F2404" s="43">
        <v>3</v>
      </c>
      <c r="G2404" s="19">
        <v>4</v>
      </c>
      <c r="H2404" s="17">
        <v>1</v>
      </c>
      <c r="I2404" s="17">
        <v>1</v>
      </c>
      <c r="J2404" s="17">
        <v>1</v>
      </c>
      <c r="K2404" s="49">
        <v>4</v>
      </c>
      <c r="L2404" s="16">
        <f t="shared" si="78"/>
        <v>14</v>
      </c>
    </row>
    <row r="2405" spans="1:12" x14ac:dyDescent="0.25">
      <c r="A2405">
        <v>1738</v>
      </c>
      <c r="B2405" t="str">
        <f t="shared" si="79"/>
        <v>New Hampshire,Rockingham County</v>
      </c>
      <c r="C2405" s="16" t="s">
        <v>45</v>
      </c>
      <c r="D2405" s="12" t="s">
        <v>1243</v>
      </c>
      <c r="E2405" s="17" t="s">
        <v>4704</v>
      </c>
      <c r="F2405" s="43">
        <v>3</v>
      </c>
      <c r="G2405" s="19">
        <v>4</v>
      </c>
      <c r="H2405" s="17">
        <v>1</v>
      </c>
      <c r="I2405" s="25">
        <v>4</v>
      </c>
      <c r="J2405" s="17">
        <v>1</v>
      </c>
      <c r="K2405" s="49">
        <v>4</v>
      </c>
      <c r="L2405" s="16">
        <f t="shared" si="78"/>
        <v>17</v>
      </c>
    </row>
    <row r="2406" spans="1:12" x14ac:dyDescent="0.25">
      <c r="A2406">
        <v>1739</v>
      </c>
      <c r="B2406" t="str">
        <f t="shared" si="79"/>
        <v>New Hampshire,Strafford County</v>
      </c>
      <c r="C2406" s="16" t="s">
        <v>45</v>
      </c>
      <c r="D2406" s="12" t="s">
        <v>1244</v>
      </c>
      <c r="E2406" s="17" t="s">
        <v>4871</v>
      </c>
      <c r="F2406" s="43">
        <v>3</v>
      </c>
      <c r="G2406" s="19">
        <v>4</v>
      </c>
      <c r="H2406" s="17">
        <v>1</v>
      </c>
      <c r="I2406" s="40">
        <v>3</v>
      </c>
      <c r="J2406" s="17">
        <v>1</v>
      </c>
      <c r="K2406" s="49">
        <v>4</v>
      </c>
      <c r="L2406" s="16">
        <f t="shared" si="78"/>
        <v>16</v>
      </c>
    </row>
    <row r="2407" spans="1:12" x14ac:dyDescent="0.25">
      <c r="A2407">
        <v>1740</v>
      </c>
      <c r="B2407" t="str">
        <f t="shared" si="79"/>
        <v>New Hampshire,Sullivan County</v>
      </c>
      <c r="C2407" s="16" t="s">
        <v>45</v>
      </c>
      <c r="D2407" s="12" t="s">
        <v>673</v>
      </c>
      <c r="E2407" s="17" t="s">
        <v>4949</v>
      </c>
      <c r="F2407" s="43">
        <v>3</v>
      </c>
      <c r="G2407" s="19">
        <v>4</v>
      </c>
      <c r="H2407" s="17">
        <v>1</v>
      </c>
      <c r="I2407" s="17">
        <v>1</v>
      </c>
      <c r="J2407" s="17">
        <v>1</v>
      </c>
      <c r="K2407" s="49">
        <v>4</v>
      </c>
      <c r="L2407" s="16">
        <f t="shared" si="78"/>
        <v>14</v>
      </c>
    </row>
    <row r="2408" spans="1:12" x14ac:dyDescent="0.25">
      <c r="A2408">
        <v>1754</v>
      </c>
      <c r="B2408" t="str">
        <f t="shared" si="79"/>
        <v>New Jersey,Morris County</v>
      </c>
      <c r="C2408" s="16" t="s">
        <v>46</v>
      </c>
      <c r="D2408" s="12" t="s">
        <v>761</v>
      </c>
      <c r="E2408" s="17" t="s">
        <v>4705</v>
      </c>
      <c r="F2408" s="34">
        <v>4</v>
      </c>
      <c r="G2408" s="17">
        <v>1</v>
      </c>
      <c r="H2408" s="53">
        <v>3</v>
      </c>
      <c r="I2408" s="17">
        <v>1</v>
      </c>
      <c r="J2408" s="17">
        <v>1</v>
      </c>
      <c r="K2408" s="49">
        <v>4</v>
      </c>
      <c r="L2408" s="16">
        <f t="shared" si="78"/>
        <v>14</v>
      </c>
    </row>
    <row r="2409" spans="1:12" x14ac:dyDescent="0.25">
      <c r="A2409">
        <v>1759</v>
      </c>
      <c r="B2409" t="str">
        <f t="shared" si="79"/>
        <v>New Jersey,Sussex County</v>
      </c>
      <c r="C2409" s="16" t="s">
        <v>46</v>
      </c>
      <c r="D2409" s="12" t="s">
        <v>392</v>
      </c>
      <c r="E2409" s="17" t="s">
        <v>4519</v>
      </c>
      <c r="F2409" s="43">
        <v>3</v>
      </c>
      <c r="G2409" s="27">
        <v>2</v>
      </c>
      <c r="H2409" s="53">
        <v>3</v>
      </c>
      <c r="I2409" s="17">
        <v>1</v>
      </c>
      <c r="J2409" s="30">
        <v>2</v>
      </c>
      <c r="K2409" s="49">
        <v>4</v>
      </c>
      <c r="L2409" s="16">
        <f t="shared" si="78"/>
        <v>15</v>
      </c>
    </row>
    <row r="2410" spans="1:12" x14ac:dyDescent="0.25">
      <c r="A2410">
        <v>1761</v>
      </c>
      <c r="B2410" t="str">
        <f t="shared" si="79"/>
        <v>New Jersey,Warren County</v>
      </c>
      <c r="C2410" s="16" t="s">
        <v>46</v>
      </c>
      <c r="D2410" s="12" t="s">
        <v>542</v>
      </c>
      <c r="E2410" s="17" t="s">
        <v>4340</v>
      </c>
      <c r="F2410" s="34">
        <v>4</v>
      </c>
      <c r="G2410" s="27">
        <v>2</v>
      </c>
      <c r="H2410" s="53">
        <v>3</v>
      </c>
      <c r="I2410" s="17">
        <v>1</v>
      </c>
      <c r="J2410" s="30">
        <v>2</v>
      </c>
      <c r="K2410" s="49">
        <v>4</v>
      </c>
      <c r="L2410" s="16">
        <f t="shared" si="78"/>
        <v>16</v>
      </c>
    </row>
    <row r="2411" spans="1:12" x14ac:dyDescent="0.25">
      <c r="A2411">
        <v>1763</v>
      </c>
      <c r="B2411" t="str">
        <f t="shared" si="79"/>
        <v>New Mexico,Catron County</v>
      </c>
      <c r="C2411" s="16" t="s">
        <v>47</v>
      </c>
      <c r="D2411" s="12" t="s">
        <v>1257</v>
      </c>
      <c r="E2411" s="17" t="s">
        <v>4145</v>
      </c>
      <c r="F2411" s="18">
        <v>7</v>
      </c>
      <c r="G2411" s="17">
        <v>1</v>
      </c>
      <c r="H2411" s="17">
        <v>1</v>
      </c>
      <c r="I2411" s="17">
        <v>1</v>
      </c>
      <c r="J2411" s="47">
        <v>6</v>
      </c>
      <c r="K2411" s="49">
        <v>4</v>
      </c>
      <c r="L2411" s="16">
        <f t="shared" si="78"/>
        <v>20</v>
      </c>
    </row>
    <row r="2412" spans="1:12" x14ac:dyDescent="0.25">
      <c r="A2412">
        <v>1765</v>
      </c>
      <c r="B2412" t="str">
        <f t="shared" si="79"/>
        <v>New Mexico,Cibola County</v>
      </c>
      <c r="C2412" s="16" t="s">
        <v>47</v>
      </c>
      <c r="D2412" s="12" t="s">
        <v>1259</v>
      </c>
      <c r="E2412" s="17" t="s">
        <v>4950</v>
      </c>
      <c r="F2412" s="43">
        <v>3</v>
      </c>
      <c r="G2412" s="17">
        <v>1</v>
      </c>
      <c r="H2412" s="17">
        <v>1</v>
      </c>
      <c r="I2412" s="17">
        <v>1</v>
      </c>
      <c r="J2412" s="50">
        <v>3</v>
      </c>
      <c r="K2412" s="49">
        <v>4</v>
      </c>
      <c r="L2412" s="16">
        <f t="shared" si="78"/>
        <v>13</v>
      </c>
    </row>
    <row r="2413" spans="1:12" x14ac:dyDescent="0.25">
      <c r="A2413">
        <v>1766</v>
      </c>
      <c r="B2413" t="str">
        <f t="shared" si="79"/>
        <v>New Mexico,Colfax County</v>
      </c>
      <c r="C2413" s="16" t="s">
        <v>47</v>
      </c>
      <c r="D2413" s="12" t="s">
        <v>1194</v>
      </c>
      <c r="E2413" s="17" t="s">
        <v>4341</v>
      </c>
      <c r="F2413" s="43">
        <v>3</v>
      </c>
      <c r="G2413" s="17">
        <v>1</v>
      </c>
      <c r="H2413" s="17">
        <v>1</v>
      </c>
      <c r="I2413" s="17">
        <v>1</v>
      </c>
      <c r="J2413" s="41">
        <v>6</v>
      </c>
      <c r="K2413" s="49">
        <v>4</v>
      </c>
      <c r="L2413" s="16">
        <f t="shared" si="78"/>
        <v>16</v>
      </c>
    </row>
    <row r="2414" spans="1:12" x14ac:dyDescent="0.25">
      <c r="A2414">
        <v>1773</v>
      </c>
      <c r="B2414" t="str">
        <f t="shared" si="79"/>
        <v>New Mexico,Harding County</v>
      </c>
      <c r="C2414" s="16" t="s">
        <v>47</v>
      </c>
      <c r="D2414" s="12" t="s">
        <v>1265</v>
      </c>
      <c r="E2414" s="17" t="s">
        <v>4872</v>
      </c>
      <c r="F2414" s="34">
        <v>4</v>
      </c>
      <c r="G2414" s="17">
        <v>1</v>
      </c>
      <c r="H2414" s="17">
        <v>1</v>
      </c>
      <c r="I2414" s="17">
        <v>1</v>
      </c>
      <c r="J2414" s="50">
        <v>3</v>
      </c>
      <c r="K2414" s="49">
        <v>4</v>
      </c>
      <c r="L2414" s="16">
        <f t="shared" si="78"/>
        <v>14</v>
      </c>
    </row>
    <row r="2415" spans="1:12" x14ac:dyDescent="0.25">
      <c r="A2415">
        <v>1777</v>
      </c>
      <c r="B2415" t="str">
        <f t="shared" si="79"/>
        <v>New Mexico,Los Alamos County</v>
      </c>
      <c r="C2415" s="16" t="s">
        <v>47</v>
      </c>
      <c r="D2415" s="12" t="s">
        <v>1268</v>
      </c>
      <c r="E2415" s="17" t="s">
        <v>4951</v>
      </c>
      <c r="F2415" s="43">
        <v>3</v>
      </c>
      <c r="G2415" s="17">
        <v>1</v>
      </c>
      <c r="H2415" s="17">
        <v>1</v>
      </c>
      <c r="I2415" s="17">
        <v>1</v>
      </c>
      <c r="J2415" s="50">
        <v>3</v>
      </c>
      <c r="K2415" s="49">
        <v>4</v>
      </c>
      <c r="L2415" s="16">
        <f t="shared" si="78"/>
        <v>13</v>
      </c>
    </row>
    <row r="2416" spans="1:12" x14ac:dyDescent="0.25">
      <c r="A2416">
        <v>1779</v>
      </c>
      <c r="B2416" t="str">
        <f t="shared" si="79"/>
        <v>New Mexico,McKinley County</v>
      </c>
      <c r="C2416" s="16" t="s">
        <v>47</v>
      </c>
      <c r="D2416" s="12" t="s">
        <v>1270</v>
      </c>
      <c r="E2416" s="17" t="s">
        <v>4952</v>
      </c>
      <c r="F2416" s="43">
        <v>3</v>
      </c>
      <c r="G2416" s="17">
        <v>1</v>
      </c>
      <c r="H2416" s="17">
        <v>1</v>
      </c>
      <c r="I2416" s="17">
        <v>1</v>
      </c>
      <c r="J2416" s="50">
        <v>3</v>
      </c>
      <c r="K2416" s="49">
        <v>4</v>
      </c>
      <c r="L2416" s="16">
        <f t="shared" si="78"/>
        <v>13</v>
      </c>
    </row>
    <row r="2417" spans="1:12" x14ac:dyDescent="0.25">
      <c r="A2417">
        <v>1783</v>
      </c>
      <c r="B2417" t="str">
        <f t="shared" si="79"/>
        <v>New Mexico,Rio Arriba County</v>
      </c>
      <c r="C2417" s="16" t="s">
        <v>47</v>
      </c>
      <c r="D2417" s="12" t="s">
        <v>1273</v>
      </c>
      <c r="E2417" s="17" t="s">
        <v>4040</v>
      </c>
      <c r="F2417" s="43">
        <v>3</v>
      </c>
      <c r="G2417" s="17">
        <v>1</v>
      </c>
      <c r="H2417" s="53">
        <v>3</v>
      </c>
      <c r="I2417" s="17">
        <v>1</v>
      </c>
      <c r="J2417" s="45">
        <v>7</v>
      </c>
      <c r="K2417" s="49">
        <v>4</v>
      </c>
      <c r="L2417" s="16">
        <f t="shared" si="78"/>
        <v>19</v>
      </c>
    </row>
    <row r="2418" spans="1:12" x14ac:dyDescent="0.25">
      <c r="A2418">
        <v>1786</v>
      </c>
      <c r="B2418" t="str">
        <f t="shared" si="79"/>
        <v>New Mexico,San Juan County</v>
      </c>
      <c r="C2418" s="16" t="s">
        <v>47</v>
      </c>
      <c r="D2418" s="12" t="s">
        <v>376</v>
      </c>
      <c r="E2418" s="17" t="s">
        <v>4041</v>
      </c>
      <c r="F2418" s="22">
        <v>6</v>
      </c>
      <c r="G2418" s="17">
        <v>1</v>
      </c>
      <c r="H2418" s="53">
        <v>3</v>
      </c>
      <c r="I2418" s="17">
        <v>1</v>
      </c>
      <c r="J2418" s="47">
        <v>6</v>
      </c>
      <c r="K2418" s="49">
        <v>4</v>
      </c>
      <c r="L2418" s="16">
        <f t="shared" si="78"/>
        <v>21</v>
      </c>
    </row>
    <row r="2419" spans="1:12" x14ac:dyDescent="0.25">
      <c r="A2419">
        <v>1787</v>
      </c>
      <c r="B2419" t="str">
        <f t="shared" si="79"/>
        <v>New Mexico,San Miguel County</v>
      </c>
      <c r="C2419" s="16" t="s">
        <v>47</v>
      </c>
      <c r="D2419" s="12" t="s">
        <v>377</v>
      </c>
      <c r="E2419" s="17" t="s">
        <v>4088</v>
      </c>
      <c r="F2419" s="43">
        <v>3</v>
      </c>
      <c r="G2419" s="17">
        <v>1</v>
      </c>
      <c r="H2419" s="53">
        <v>3</v>
      </c>
      <c r="I2419" s="17">
        <v>1</v>
      </c>
      <c r="J2419" s="41">
        <v>6</v>
      </c>
      <c r="K2419" s="49">
        <v>4</v>
      </c>
      <c r="L2419" s="16">
        <f t="shared" si="78"/>
        <v>18</v>
      </c>
    </row>
    <row r="2420" spans="1:12" x14ac:dyDescent="0.25">
      <c r="A2420">
        <v>1788</v>
      </c>
      <c r="B2420" t="str">
        <f t="shared" si="79"/>
        <v>New Mexico,Santa Fe County</v>
      </c>
      <c r="C2420" s="16" t="s">
        <v>47</v>
      </c>
      <c r="D2420" s="12" t="s">
        <v>1275</v>
      </c>
      <c r="E2420" s="17" t="s">
        <v>4042</v>
      </c>
      <c r="F2420" s="34">
        <v>4</v>
      </c>
      <c r="G2420" s="17">
        <v>1</v>
      </c>
      <c r="H2420" s="53">
        <v>3</v>
      </c>
      <c r="I2420" s="17">
        <v>1</v>
      </c>
      <c r="J2420" s="41">
        <v>6</v>
      </c>
      <c r="K2420" s="49">
        <v>4</v>
      </c>
      <c r="L2420" s="16">
        <f t="shared" si="78"/>
        <v>19</v>
      </c>
    </row>
    <row r="2421" spans="1:12" x14ac:dyDescent="0.25">
      <c r="A2421">
        <v>1791</v>
      </c>
      <c r="B2421" t="str">
        <f t="shared" si="79"/>
        <v>New Mexico,Taos County</v>
      </c>
      <c r="C2421" s="16" t="s">
        <v>47</v>
      </c>
      <c r="D2421" s="12" t="s">
        <v>1277</v>
      </c>
      <c r="E2421" s="17" t="s">
        <v>4520</v>
      </c>
      <c r="F2421" s="43">
        <v>3</v>
      </c>
      <c r="G2421" s="17">
        <v>1</v>
      </c>
      <c r="H2421" s="53">
        <v>3</v>
      </c>
      <c r="I2421" s="17">
        <v>1</v>
      </c>
      <c r="J2421" s="50">
        <v>3</v>
      </c>
      <c r="K2421" s="49">
        <v>4</v>
      </c>
      <c r="L2421" s="16">
        <f t="shared" si="78"/>
        <v>15</v>
      </c>
    </row>
    <row r="2422" spans="1:12" x14ac:dyDescent="0.25">
      <c r="A2422">
        <v>1792</v>
      </c>
      <c r="B2422" t="str">
        <f t="shared" si="79"/>
        <v>New Mexico,Torrance County</v>
      </c>
      <c r="C2422" s="16" t="s">
        <v>47</v>
      </c>
      <c r="D2422" s="12" t="s">
        <v>1278</v>
      </c>
      <c r="E2422" s="17" t="s">
        <v>4089</v>
      </c>
      <c r="F2422" s="34">
        <v>4</v>
      </c>
      <c r="G2422" s="17">
        <v>1</v>
      </c>
      <c r="H2422" s="53">
        <v>3</v>
      </c>
      <c r="I2422" s="17">
        <v>1</v>
      </c>
      <c r="J2422" s="47">
        <v>6</v>
      </c>
      <c r="K2422" s="49">
        <v>4</v>
      </c>
      <c r="L2422" s="16">
        <f t="shared" si="78"/>
        <v>19</v>
      </c>
    </row>
    <row r="2423" spans="1:12" x14ac:dyDescent="0.25">
      <c r="A2423">
        <v>1795</v>
      </c>
      <c r="B2423" t="str">
        <f t="shared" si="79"/>
        <v>New York,Albany County</v>
      </c>
      <c r="C2423" s="16" t="s">
        <v>48</v>
      </c>
      <c r="D2423" s="12" t="s">
        <v>1280</v>
      </c>
      <c r="E2423" s="17" t="s">
        <v>4521</v>
      </c>
      <c r="F2423" s="43">
        <v>3</v>
      </c>
      <c r="G2423" s="19">
        <v>4</v>
      </c>
      <c r="H2423" s="53">
        <v>3</v>
      </c>
      <c r="I2423" s="17">
        <v>1</v>
      </c>
      <c r="J2423" s="17">
        <v>1</v>
      </c>
      <c r="K2423" s="49">
        <v>4</v>
      </c>
      <c r="L2423" s="16">
        <f t="shared" si="78"/>
        <v>16</v>
      </c>
    </row>
    <row r="2424" spans="1:12" x14ac:dyDescent="0.25">
      <c r="A2424">
        <v>1796</v>
      </c>
      <c r="B2424" t="str">
        <f t="shared" si="79"/>
        <v>New York,Allegany County</v>
      </c>
      <c r="C2424" s="16" t="s">
        <v>48</v>
      </c>
      <c r="D2424" s="12" t="s">
        <v>924</v>
      </c>
      <c r="E2424" s="17" t="s">
        <v>4522</v>
      </c>
      <c r="F2424" s="43">
        <v>3</v>
      </c>
      <c r="G2424" s="19">
        <v>4</v>
      </c>
      <c r="H2424" s="53">
        <v>3</v>
      </c>
      <c r="I2424" s="17">
        <v>1</v>
      </c>
      <c r="J2424" s="17">
        <v>1</v>
      </c>
      <c r="K2424" s="49">
        <v>4</v>
      </c>
      <c r="L2424" s="16">
        <f t="shared" si="78"/>
        <v>16</v>
      </c>
    </row>
    <row r="2425" spans="1:12" x14ac:dyDescent="0.25">
      <c r="A2425">
        <v>1798</v>
      </c>
      <c r="B2425" t="str">
        <f t="shared" si="79"/>
        <v>New York,Broome County</v>
      </c>
      <c r="C2425" s="16" t="s">
        <v>48</v>
      </c>
      <c r="D2425" s="12" t="s">
        <v>1282</v>
      </c>
      <c r="E2425" s="17" t="s">
        <v>4706</v>
      </c>
      <c r="F2425" s="43">
        <v>3</v>
      </c>
      <c r="G2425" s="27">
        <v>2</v>
      </c>
      <c r="H2425" s="53">
        <v>3</v>
      </c>
      <c r="I2425" s="17">
        <v>1</v>
      </c>
      <c r="J2425" s="17">
        <v>1</v>
      </c>
      <c r="K2425" s="49">
        <v>4</v>
      </c>
      <c r="L2425" s="16">
        <f t="shared" si="78"/>
        <v>14</v>
      </c>
    </row>
    <row r="2426" spans="1:12" x14ac:dyDescent="0.25">
      <c r="A2426">
        <v>1799</v>
      </c>
      <c r="B2426" t="str">
        <f t="shared" si="79"/>
        <v>New York,Cattaraugus County</v>
      </c>
      <c r="C2426" s="16" t="s">
        <v>48</v>
      </c>
      <c r="D2426" s="12" t="s">
        <v>1283</v>
      </c>
      <c r="E2426" s="17" t="s">
        <v>4707</v>
      </c>
      <c r="F2426" s="43">
        <v>3</v>
      </c>
      <c r="G2426" s="27">
        <v>2</v>
      </c>
      <c r="H2426" s="53">
        <v>3</v>
      </c>
      <c r="I2426" s="17">
        <v>1</v>
      </c>
      <c r="J2426" s="17">
        <v>1</v>
      </c>
      <c r="K2426" s="49">
        <v>4</v>
      </c>
      <c r="L2426" s="16">
        <f t="shared" si="78"/>
        <v>14</v>
      </c>
    </row>
    <row r="2427" spans="1:12" x14ac:dyDescent="0.25">
      <c r="A2427">
        <v>1800</v>
      </c>
      <c r="B2427" t="str">
        <f t="shared" si="79"/>
        <v>New York,Cayuga County</v>
      </c>
      <c r="C2427" s="16" t="s">
        <v>48</v>
      </c>
      <c r="D2427" s="12" t="s">
        <v>1284</v>
      </c>
      <c r="E2427" s="17" t="s">
        <v>4523</v>
      </c>
      <c r="F2427" s="43">
        <v>3</v>
      </c>
      <c r="G2427" s="19">
        <v>4</v>
      </c>
      <c r="H2427" s="53">
        <v>3</v>
      </c>
      <c r="I2427" s="17">
        <v>1</v>
      </c>
      <c r="J2427" s="17">
        <v>1</v>
      </c>
      <c r="K2427" s="49">
        <v>4</v>
      </c>
      <c r="L2427" s="16">
        <f t="shared" si="78"/>
        <v>16</v>
      </c>
    </row>
    <row r="2428" spans="1:12" x14ac:dyDescent="0.25">
      <c r="A2428">
        <v>1801</v>
      </c>
      <c r="B2428" t="str">
        <f t="shared" si="79"/>
        <v>New York,Chautauqua County</v>
      </c>
      <c r="C2428" s="16" t="s">
        <v>48</v>
      </c>
      <c r="D2428" s="12" t="s">
        <v>734</v>
      </c>
      <c r="E2428" s="17" t="s">
        <v>4524</v>
      </c>
      <c r="F2428" s="43">
        <v>3</v>
      </c>
      <c r="G2428" s="19">
        <v>4</v>
      </c>
      <c r="H2428" s="53">
        <v>3</v>
      </c>
      <c r="I2428" s="17">
        <v>1</v>
      </c>
      <c r="J2428" s="17">
        <v>1</v>
      </c>
      <c r="K2428" s="49">
        <v>4</v>
      </c>
      <c r="L2428" s="16">
        <f t="shared" si="78"/>
        <v>16</v>
      </c>
    </row>
    <row r="2429" spans="1:12" x14ac:dyDescent="0.25">
      <c r="A2429">
        <v>1802</v>
      </c>
      <c r="B2429" t="str">
        <f t="shared" si="79"/>
        <v>New York,Chemung County</v>
      </c>
      <c r="C2429" s="16" t="s">
        <v>48</v>
      </c>
      <c r="D2429" s="12" t="s">
        <v>1285</v>
      </c>
      <c r="E2429" s="17" t="s">
        <v>4525</v>
      </c>
      <c r="F2429" s="43">
        <v>3</v>
      </c>
      <c r="G2429" s="19">
        <v>4</v>
      </c>
      <c r="H2429" s="53">
        <v>3</v>
      </c>
      <c r="I2429" s="17">
        <v>1</v>
      </c>
      <c r="J2429" s="17">
        <v>1</v>
      </c>
      <c r="K2429" s="49">
        <v>4</v>
      </c>
      <c r="L2429" s="16">
        <f t="shared" si="78"/>
        <v>16</v>
      </c>
    </row>
    <row r="2430" spans="1:12" x14ac:dyDescent="0.25">
      <c r="A2430">
        <v>1803</v>
      </c>
      <c r="B2430" t="str">
        <f t="shared" si="79"/>
        <v>New York,Chenango County</v>
      </c>
      <c r="C2430" s="16" t="s">
        <v>48</v>
      </c>
      <c r="D2430" s="12" t="s">
        <v>1286</v>
      </c>
      <c r="E2430" s="17" t="s">
        <v>4708</v>
      </c>
      <c r="F2430" s="43">
        <v>3</v>
      </c>
      <c r="G2430" s="27">
        <v>2</v>
      </c>
      <c r="H2430" s="53">
        <v>3</v>
      </c>
      <c r="I2430" s="17">
        <v>1</v>
      </c>
      <c r="J2430" s="17">
        <v>1</v>
      </c>
      <c r="K2430" s="49">
        <v>4</v>
      </c>
      <c r="L2430" s="16">
        <f t="shared" si="78"/>
        <v>14</v>
      </c>
    </row>
    <row r="2431" spans="1:12" x14ac:dyDescent="0.25">
      <c r="A2431">
        <v>1804</v>
      </c>
      <c r="B2431" t="str">
        <f t="shared" si="79"/>
        <v>New York,Clinton County</v>
      </c>
      <c r="C2431" s="16" t="s">
        <v>48</v>
      </c>
      <c r="D2431" s="12" t="s">
        <v>595</v>
      </c>
      <c r="E2431" s="17" t="s">
        <v>4709</v>
      </c>
      <c r="F2431" s="43">
        <v>3</v>
      </c>
      <c r="G2431" s="27">
        <v>2</v>
      </c>
      <c r="H2431" s="53">
        <v>3</v>
      </c>
      <c r="I2431" s="17">
        <v>1</v>
      </c>
      <c r="J2431" s="17">
        <v>1</v>
      </c>
      <c r="K2431" s="49">
        <v>4</v>
      </c>
      <c r="L2431" s="16">
        <f t="shared" si="78"/>
        <v>14</v>
      </c>
    </row>
    <row r="2432" spans="1:12" x14ac:dyDescent="0.25">
      <c r="A2432">
        <v>1805</v>
      </c>
      <c r="B2432" t="str">
        <f t="shared" si="79"/>
        <v>New York,Columbia County</v>
      </c>
      <c r="C2432" s="16" t="s">
        <v>48</v>
      </c>
      <c r="D2432" s="12" t="s">
        <v>224</v>
      </c>
      <c r="E2432" s="17" t="s">
        <v>4220</v>
      </c>
      <c r="F2432" s="43">
        <v>3</v>
      </c>
      <c r="G2432" s="37">
        <v>5</v>
      </c>
      <c r="H2432" s="53">
        <v>3</v>
      </c>
      <c r="I2432" s="40">
        <v>3</v>
      </c>
      <c r="J2432" s="17">
        <v>1</v>
      </c>
      <c r="K2432" s="49">
        <v>4</v>
      </c>
      <c r="L2432" s="16">
        <f t="shared" si="78"/>
        <v>19</v>
      </c>
    </row>
    <row r="2433" spans="1:12" x14ac:dyDescent="0.25">
      <c r="A2433">
        <v>1806</v>
      </c>
      <c r="B2433" t="str">
        <f t="shared" si="79"/>
        <v>New York,Cortland County</v>
      </c>
      <c r="C2433" s="16" t="s">
        <v>48</v>
      </c>
      <c r="D2433" s="12" t="s">
        <v>1287</v>
      </c>
      <c r="E2433" s="17" t="s">
        <v>4710</v>
      </c>
      <c r="F2433" s="43">
        <v>3</v>
      </c>
      <c r="G2433" s="27">
        <v>2</v>
      </c>
      <c r="H2433" s="53">
        <v>3</v>
      </c>
      <c r="I2433" s="17">
        <v>1</v>
      </c>
      <c r="J2433" s="17">
        <v>1</v>
      </c>
      <c r="K2433" s="49">
        <v>4</v>
      </c>
      <c r="L2433" s="16">
        <f t="shared" si="78"/>
        <v>14</v>
      </c>
    </row>
    <row r="2434" spans="1:12" x14ac:dyDescent="0.25">
      <c r="A2434">
        <v>1807</v>
      </c>
      <c r="B2434" t="str">
        <f t="shared" si="79"/>
        <v>New York,Delaware County</v>
      </c>
      <c r="C2434" s="16" t="s">
        <v>48</v>
      </c>
      <c r="D2434" s="12" t="s">
        <v>647</v>
      </c>
      <c r="E2434" s="17" t="s">
        <v>4711</v>
      </c>
      <c r="F2434" s="43">
        <v>3</v>
      </c>
      <c r="G2434" s="27">
        <v>2</v>
      </c>
      <c r="H2434" s="53">
        <v>3</v>
      </c>
      <c r="I2434" s="17">
        <v>1</v>
      </c>
      <c r="J2434" s="17">
        <v>1</v>
      </c>
      <c r="K2434" s="49">
        <v>4</v>
      </c>
      <c r="L2434" s="16">
        <f t="shared" ref="L2434:L2497" si="80">SUM(F2434:K2434)</f>
        <v>14</v>
      </c>
    </row>
    <row r="2435" spans="1:12" x14ac:dyDescent="0.25">
      <c r="A2435">
        <v>1808</v>
      </c>
      <c r="B2435" t="str">
        <f t="shared" ref="B2435:B2498" si="81">C2435&amp;","&amp;D2435</f>
        <v>New York,Dutchess County</v>
      </c>
      <c r="C2435" s="16" t="s">
        <v>48</v>
      </c>
      <c r="D2435" s="12" t="s">
        <v>1288</v>
      </c>
      <c r="E2435" s="17" t="s">
        <v>4221</v>
      </c>
      <c r="F2435" s="43">
        <v>3</v>
      </c>
      <c r="G2435" s="37">
        <v>5</v>
      </c>
      <c r="H2435" s="53">
        <v>3</v>
      </c>
      <c r="I2435" s="40">
        <v>3</v>
      </c>
      <c r="J2435" s="17">
        <v>1</v>
      </c>
      <c r="K2435" s="49">
        <v>4</v>
      </c>
      <c r="L2435" s="16">
        <f t="shared" si="80"/>
        <v>19</v>
      </c>
    </row>
    <row r="2436" spans="1:12" x14ac:dyDescent="0.25">
      <c r="A2436">
        <v>1809</v>
      </c>
      <c r="B2436" t="str">
        <f t="shared" si="81"/>
        <v>New York,Erie County</v>
      </c>
      <c r="C2436" s="16" t="s">
        <v>48</v>
      </c>
      <c r="D2436" s="12" t="s">
        <v>1289</v>
      </c>
      <c r="E2436" s="17" t="s">
        <v>4526</v>
      </c>
      <c r="F2436" s="43">
        <v>3</v>
      </c>
      <c r="G2436" s="19">
        <v>4</v>
      </c>
      <c r="H2436" s="53">
        <v>3</v>
      </c>
      <c r="I2436" s="17">
        <v>1</v>
      </c>
      <c r="J2436" s="17">
        <v>1</v>
      </c>
      <c r="K2436" s="49">
        <v>4</v>
      </c>
      <c r="L2436" s="16">
        <f t="shared" si="80"/>
        <v>16</v>
      </c>
    </row>
    <row r="2437" spans="1:12" x14ac:dyDescent="0.25">
      <c r="A2437">
        <v>1810</v>
      </c>
      <c r="B2437" t="str">
        <f t="shared" si="81"/>
        <v>New York,Essex County</v>
      </c>
      <c r="C2437" s="16" t="s">
        <v>48</v>
      </c>
      <c r="D2437" s="12" t="s">
        <v>945</v>
      </c>
      <c r="E2437" s="17" t="s">
        <v>4712</v>
      </c>
      <c r="F2437" s="43">
        <v>3</v>
      </c>
      <c r="G2437" s="27">
        <v>2</v>
      </c>
      <c r="H2437" s="53">
        <v>3</v>
      </c>
      <c r="I2437" s="17">
        <v>1</v>
      </c>
      <c r="J2437" s="17">
        <v>1</v>
      </c>
      <c r="K2437" s="49">
        <v>4</v>
      </c>
      <c r="L2437" s="16">
        <f t="shared" si="80"/>
        <v>14</v>
      </c>
    </row>
    <row r="2438" spans="1:12" x14ac:dyDescent="0.25">
      <c r="A2438">
        <v>1811</v>
      </c>
      <c r="B2438" t="str">
        <f t="shared" si="81"/>
        <v>New York,Franklin County</v>
      </c>
      <c r="C2438" s="16" t="s">
        <v>48</v>
      </c>
      <c r="D2438" s="12" t="s">
        <v>134</v>
      </c>
      <c r="E2438" s="17" t="s">
        <v>4713</v>
      </c>
      <c r="F2438" s="43">
        <v>3</v>
      </c>
      <c r="G2438" s="27">
        <v>2</v>
      </c>
      <c r="H2438" s="53">
        <v>3</v>
      </c>
      <c r="I2438" s="17">
        <v>1</v>
      </c>
      <c r="J2438" s="17">
        <v>1</v>
      </c>
      <c r="K2438" s="49">
        <v>4</v>
      </c>
      <c r="L2438" s="16">
        <f t="shared" si="80"/>
        <v>14</v>
      </c>
    </row>
    <row r="2439" spans="1:12" x14ac:dyDescent="0.25">
      <c r="A2439">
        <v>1812</v>
      </c>
      <c r="B2439" t="str">
        <f t="shared" si="81"/>
        <v>New York,Fulton County</v>
      </c>
      <c r="C2439" s="16" t="s">
        <v>48</v>
      </c>
      <c r="D2439" s="12" t="s">
        <v>233</v>
      </c>
      <c r="E2439" s="17" t="s">
        <v>4714</v>
      </c>
      <c r="F2439" s="43">
        <v>3</v>
      </c>
      <c r="G2439" s="27">
        <v>2</v>
      </c>
      <c r="H2439" s="53">
        <v>3</v>
      </c>
      <c r="I2439" s="17">
        <v>1</v>
      </c>
      <c r="J2439" s="17">
        <v>1</v>
      </c>
      <c r="K2439" s="49">
        <v>4</v>
      </c>
      <c r="L2439" s="16">
        <f t="shared" si="80"/>
        <v>14</v>
      </c>
    </row>
    <row r="2440" spans="1:12" x14ac:dyDescent="0.25">
      <c r="A2440">
        <v>1813</v>
      </c>
      <c r="B2440" t="str">
        <f t="shared" si="81"/>
        <v>New York,Genesee County</v>
      </c>
      <c r="C2440" s="16" t="s">
        <v>48</v>
      </c>
      <c r="D2440" s="12" t="s">
        <v>966</v>
      </c>
      <c r="E2440" s="17" t="s">
        <v>4527</v>
      </c>
      <c r="F2440" s="43">
        <v>3</v>
      </c>
      <c r="G2440" s="19">
        <v>4</v>
      </c>
      <c r="H2440" s="53">
        <v>3</v>
      </c>
      <c r="I2440" s="17">
        <v>1</v>
      </c>
      <c r="J2440" s="17">
        <v>1</v>
      </c>
      <c r="K2440" s="49">
        <v>4</v>
      </c>
      <c r="L2440" s="16">
        <f t="shared" si="80"/>
        <v>16</v>
      </c>
    </row>
    <row r="2441" spans="1:12" x14ac:dyDescent="0.25">
      <c r="A2441">
        <v>1814</v>
      </c>
      <c r="B2441" t="str">
        <f t="shared" si="81"/>
        <v>New York,Greene County</v>
      </c>
      <c r="C2441" s="16" t="s">
        <v>48</v>
      </c>
      <c r="D2441" s="12" t="s">
        <v>136</v>
      </c>
      <c r="E2441" s="17" t="s">
        <v>4222</v>
      </c>
      <c r="F2441" s="43">
        <v>3</v>
      </c>
      <c r="G2441" s="19">
        <v>4</v>
      </c>
      <c r="H2441" s="53">
        <v>3</v>
      </c>
      <c r="I2441" s="25">
        <v>4</v>
      </c>
      <c r="J2441" s="17">
        <v>1</v>
      </c>
      <c r="K2441" s="49">
        <v>4</v>
      </c>
      <c r="L2441" s="16">
        <f t="shared" si="80"/>
        <v>19</v>
      </c>
    </row>
    <row r="2442" spans="1:12" x14ac:dyDescent="0.25">
      <c r="A2442">
        <v>1816</v>
      </c>
      <c r="B2442" t="str">
        <f t="shared" si="81"/>
        <v>New York,Herkimer County</v>
      </c>
      <c r="C2442" s="16" t="s">
        <v>48</v>
      </c>
      <c r="D2442" s="12" t="s">
        <v>1290</v>
      </c>
      <c r="E2442" s="17" t="s">
        <v>4715</v>
      </c>
      <c r="F2442" s="43">
        <v>3</v>
      </c>
      <c r="G2442" s="27">
        <v>2</v>
      </c>
      <c r="H2442" s="53">
        <v>3</v>
      </c>
      <c r="I2442" s="17">
        <v>1</v>
      </c>
      <c r="J2442" s="17">
        <v>1</v>
      </c>
      <c r="K2442" s="49">
        <v>4</v>
      </c>
      <c r="L2442" s="16">
        <f t="shared" si="80"/>
        <v>14</v>
      </c>
    </row>
    <row r="2443" spans="1:12" x14ac:dyDescent="0.25">
      <c r="A2443">
        <v>1817</v>
      </c>
      <c r="B2443" t="str">
        <f t="shared" si="81"/>
        <v>New York,Jefferson County</v>
      </c>
      <c r="C2443" s="16" t="s">
        <v>48</v>
      </c>
      <c r="D2443" s="12" t="s">
        <v>141</v>
      </c>
      <c r="E2443" s="17" t="s">
        <v>4716</v>
      </c>
      <c r="F2443" s="43">
        <v>3</v>
      </c>
      <c r="G2443" s="27">
        <v>2</v>
      </c>
      <c r="H2443" s="53">
        <v>3</v>
      </c>
      <c r="I2443" s="17">
        <v>1</v>
      </c>
      <c r="J2443" s="17">
        <v>1</v>
      </c>
      <c r="K2443" s="49">
        <v>4</v>
      </c>
      <c r="L2443" s="16">
        <f t="shared" si="80"/>
        <v>14</v>
      </c>
    </row>
    <row r="2444" spans="1:12" x14ac:dyDescent="0.25">
      <c r="A2444">
        <v>1819</v>
      </c>
      <c r="B2444" t="str">
        <f t="shared" si="81"/>
        <v>New York,Lewis County</v>
      </c>
      <c r="C2444" s="16" t="s">
        <v>48</v>
      </c>
      <c r="D2444" s="12" t="s">
        <v>577</v>
      </c>
      <c r="E2444" s="17" t="s">
        <v>4528</v>
      </c>
      <c r="F2444" s="43">
        <v>3</v>
      </c>
      <c r="G2444" s="19">
        <v>4</v>
      </c>
      <c r="H2444" s="53">
        <v>3</v>
      </c>
      <c r="I2444" s="17">
        <v>1</v>
      </c>
      <c r="J2444" s="17">
        <v>1</v>
      </c>
      <c r="K2444" s="49">
        <v>4</v>
      </c>
      <c r="L2444" s="16">
        <f t="shared" si="80"/>
        <v>16</v>
      </c>
    </row>
    <row r="2445" spans="1:12" x14ac:dyDescent="0.25">
      <c r="A2445">
        <v>1820</v>
      </c>
      <c r="B2445" t="str">
        <f t="shared" si="81"/>
        <v>New York,Livingston County</v>
      </c>
      <c r="C2445" s="16" t="s">
        <v>48</v>
      </c>
      <c r="D2445" s="12" t="s">
        <v>615</v>
      </c>
      <c r="E2445" s="17" t="s">
        <v>4529</v>
      </c>
      <c r="F2445" s="43">
        <v>3</v>
      </c>
      <c r="G2445" s="19">
        <v>4</v>
      </c>
      <c r="H2445" s="53">
        <v>3</v>
      </c>
      <c r="I2445" s="17">
        <v>1</v>
      </c>
      <c r="J2445" s="17">
        <v>1</v>
      </c>
      <c r="K2445" s="49">
        <v>4</v>
      </c>
      <c r="L2445" s="16">
        <f t="shared" si="80"/>
        <v>16</v>
      </c>
    </row>
    <row r="2446" spans="1:12" x14ac:dyDescent="0.25">
      <c r="A2446">
        <v>1821</v>
      </c>
      <c r="B2446" t="str">
        <f t="shared" si="81"/>
        <v>New York,Madison County</v>
      </c>
      <c r="C2446" s="16" t="s">
        <v>48</v>
      </c>
      <c r="D2446" s="12" t="s">
        <v>149</v>
      </c>
      <c r="E2446" s="17" t="s">
        <v>4717</v>
      </c>
      <c r="F2446" s="43">
        <v>3</v>
      </c>
      <c r="G2446" s="27">
        <v>2</v>
      </c>
      <c r="H2446" s="53">
        <v>3</v>
      </c>
      <c r="I2446" s="17">
        <v>1</v>
      </c>
      <c r="J2446" s="17">
        <v>1</v>
      </c>
      <c r="K2446" s="49">
        <v>4</v>
      </c>
      <c r="L2446" s="16">
        <f t="shared" si="80"/>
        <v>14</v>
      </c>
    </row>
    <row r="2447" spans="1:12" x14ac:dyDescent="0.25">
      <c r="A2447">
        <v>1822</v>
      </c>
      <c r="B2447" t="str">
        <f t="shared" si="81"/>
        <v>New York,Monroe County</v>
      </c>
      <c r="C2447" s="16" t="s">
        <v>48</v>
      </c>
      <c r="D2447" s="12" t="s">
        <v>154</v>
      </c>
      <c r="E2447" s="17" t="s">
        <v>4530</v>
      </c>
      <c r="F2447" s="43">
        <v>3</v>
      </c>
      <c r="G2447" s="19">
        <v>4</v>
      </c>
      <c r="H2447" s="53">
        <v>3</v>
      </c>
      <c r="I2447" s="17">
        <v>1</v>
      </c>
      <c r="J2447" s="17">
        <v>1</v>
      </c>
      <c r="K2447" s="49">
        <v>4</v>
      </c>
      <c r="L2447" s="16">
        <f t="shared" si="80"/>
        <v>16</v>
      </c>
    </row>
    <row r="2448" spans="1:12" x14ac:dyDescent="0.25">
      <c r="A2448">
        <v>1823</v>
      </c>
      <c r="B2448" t="str">
        <f t="shared" si="81"/>
        <v>New York,Montgomery County</v>
      </c>
      <c r="C2448" s="16" t="s">
        <v>48</v>
      </c>
      <c r="D2448" s="12" t="s">
        <v>155</v>
      </c>
      <c r="E2448" s="17" t="s">
        <v>4718</v>
      </c>
      <c r="F2448" s="43">
        <v>3</v>
      </c>
      <c r="G2448" s="27">
        <v>2</v>
      </c>
      <c r="H2448" s="53">
        <v>3</v>
      </c>
      <c r="I2448" s="17">
        <v>1</v>
      </c>
      <c r="J2448" s="17">
        <v>1</v>
      </c>
      <c r="K2448" s="49">
        <v>4</v>
      </c>
      <c r="L2448" s="16">
        <f t="shared" si="80"/>
        <v>14</v>
      </c>
    </row>
    <row r="2449" spans="1:12" x14ac:dyDescent="0.25">
      <c r="A2449">
        <v>1824</v>
      </c>
      <c r="B2449" t="str">
        <f t="shared" si="81"/>
        <v>New York,Nassau County</v>
      </c>
      <c r="C2449" s="16" t="s">
        <v>48</v>
      </c>
      <c r="D2449" s="12" t="s">
        <v>424</v>
      </c>
      <c r="E2449" s="17" t="s">
        <v>4719</v>
      </c>
      <c r="F2449" s="43">
        <v>3</v>
      </c>
      <c r="G2449" s="19">
        <v>4</v>
      </c>
      <c r="H2449" s="17">
        <v>1</v>
      </c>
      <c r="I2449" s="25">
        <v>4</v>
      </c>
      <c r="J2449" s="17">
        <v>1</v>
      </c>
      <c r="K2449" s="49">
        <v>4</v>
      </c>
      <c r="L2449" s="16">
        <f t="shared" si="80"/>
        <v>17</v>
      </c>
    </row>
    <row r="2450" spans="1:12" x14ac:dyDescent="0.25">
      <c r="A2450">
        <v>1826</v>
      </c>
      <c r="B2450" t="str">
        <f t="shared" si="81"/>
        <v>New York,Niagara County</v>
      </c>
      <c r="C2450" s="16" t="s">
        <v>48</v>
      </c>
      <c r="D2450" s="12" t="s">
        <v>1292</v>
      </c>
      <c r="E2450" s="17" t="s">
        <v>4720</v>
      </c>
      <c r="F2450" s="43">
        <v>3</v>
      </c>
      <c r="G2450" s="27">
        <v>2</v>
      </c>
      <c r="H2450" s="53">
        <v>3</v>
      </c>
      <c r="I2450" s="17">
        <v>1</v>
      </c>
      <c r="J2450" s="17">
        <v>1</v>
      </c>
      <c r="K2450" s="49">
        <v>4</v>
      </c>
      <c r="L2450" s="16">
        <f t="shared" si="80"/>
        <v>14</v>
      </c>
    </row>
    <row r="2451" spans="1:12" x14ac:dyDescent="0.25">
      <c r="A2451">
        <v>1827</v>
      </c>
      <c r="B2451" t="str">
        <f t="shared" si="81"/>
        <v>New York,Oneida County</v>
      </c>
      <c r="C2451" s="16" t="s">
        <v>48</v>
      </c>
      <c r="D2451" s="12" t="s">
        <v>580</v>
      </c>
      <c r="E2451" s="17" t="s">
        <v>4721</v>
      </c>
      <c r="F2451" s="43">
        <v>3</v>
      </c>
      <c r="G2451" s="27">
        <v>2</v>
      </c>
      <c r="H2451" s="53">
        <v>3</v>
      </c>
      <c r="I2451" s="17">
        <v>1</v>
      </c>
      <c r="J2451" s="17">
        <v>1</v>
      </c>
      <c r="K2451" s="49">
        <v>4</v>
      </c>
      <c r="L2451" s="16">
        <f t="shared" si="80"/>
        <v>14</v>
      </c>
    </row>
    <row r="2452" spans="1:12" x14ac:dyDescent="0.25">
      <c r="A2452">
        <v>1828</v>
      </c>
      <c r="B2452" t="str">
        <f t="shared" si="81"/>
        <v>New York,Onondaga County</v>
      </c>
      <c r="C2452" s="16" t="s">
        <v>48</v>
      </c>
      <c r="D2452" s="12" t="s">
        <v>1293</v>
      </c>
      <c r="E2452" s="17" t="s">
        <v>4531</v>
      </c>
      <c r="F2452" s="43">
        <v>3</v>
      </c>
      <c r="G2452" s="19">
        <v>4</v>
      </c>
      <c r="H2452" s="53">
        <v>3</v>
      </c>
      <c r="I2452" s="17">
        <v>1</v>
      </c>
      <c r="J2452" s="17">
        <v>1</v>
      </c>
      <c r="K2452" s="49">
        <v>4</v>
      </c>
      <c r="L2452" s="16">
        <f t="shared" si="80"/>
        <v>16</v>
      </c>
    </row>
    <row r="2453" spans="1:12" x14ac:dyDescent="0.25">
      <c r="A2453">
        <v>1829</v>
      </c>
      <c r="B2453" t="str">
        <f t="shared" si="81"/>
        <v>New York,Ontario County</v>
      </c>
      <c r="C2453" s="16" t="s">
        <v>48</v>
      </c>
      <c r="D2453" s="12" t="s">
        <v>1294</v>
      </c>
      <c r="E2453" s="17" t="s">
        <v>4532</v>
      </c>
      <c r="F2453" s="43">
        <v>3</v>
      </c>
      <c r="G2453" s="19">
        <v>4</v>
      </c>
      <c r="H2453" s="53">
        <v>3</v>
      </c>
      <c r="I2453" s="17">
        <v>1</v>
      </c>
      <c r="J2453" s="17">
        <v>1</v>
      </c>
      <c r="K2453" s="49">
        <v>4</v>
      </c>
      <c r="L2453" s="16">
        <f t="shared" si="80"/>
        <v>16</v>
      </c>
    </row>
    <row r="2454" spans="1:12" x14ac:dyDescent="0.25">
      <c r="A2454">
        <v>1830</v>
      </c>
      <c r="B2454" t="str">
        <f t="shared" si="81"/>
        <v>New York,Orange County</v>
      </c>
      <c r="C2454" s="16" t="s">
        <v>48</v>
      </c>
      <c r="D2454" s="12" t="s">
        <v>299</v>
      </c>
      <c r="E2454" s="17" t="s">
        <v>4223</v>
      </c>
      <c r="F2454" s="43">
        <v>3</v>
      </c>
      <c r="G2454" s="19">
        <v>4</v>
      </c>
      <c r="H2454" s="53">
        <v>3</v>
      </c>
      <c r="I2454" s="40">
        <v>3</v>
      </c>
      <c r="J2454" s="30">
        <v>2</v>
      </c>
      <c r="K2454" s="49">
        <v>4</v>
      </c>
      <c r="L2454" s="16">
        <f t="shared" si="80"/>
        <v>19</v>
      </c>
    </row>
    <row r="2455" spans="1:12" x14ac:dyDescent="0.25">
      <c r="A2455">
        <v>1831</v>
      </c>
      <c r="B2455" t="str">
        <f t="shared" si="81"/>
        <v>New York,Orleans County</v>
      </c>
      <c r="C2455" s="16" t="s">
        <v>48</v>
      </c>
      <c r="D2455" s="12" t="s">
        <v>1295</v>
      </c>
      <c r="E2455" s="17" t="s">
        <v>4722</v>
      </c>
      <c r="F2455" s="43">
        <v>3</v>
      </c>
      <c r="G2455" s="27">
        <v>2</v>
      </c>
      <c r="H2455" s="53">
        <v>3</v>
      </c>
      <c r="I2455" s="17">
        <v>1</v>
      </c>
      <c r="J2455" s="17">
        <v>1</v>
      </c>
      <c r="K2455" s="49">
        <v>4</v>
      </c>
      <c r="L2455" s="16">
        <f t="shared" si="80"/>
        <v>14</v>
      </c>
    </row>
    <row r="2456" spans="1:12" x14ac:dyDescent="0.25">
      <c r="A2456">
        <v>1832</v>
      </c>
      <c r="B2456" t="str">
        <f t="shared" si="81"/>
        <v>New York,Oswego County</v>
      </c>
      <c r="C2456" s="16" t="s">
        <v>48</v>
      </c>
      <c r="D2456" s="12" t="s">
        <v>1296</v>
      </c>
      <c r="E2456" s="17" t="s">
        <v>4533</v>
      </c>
      <c r="F2456" s="43">
        <v>3</v>
      </c>
      <c r="G2456" s="19">
        <v>4</v>
      </c>
      <c r="H2456" s="53">
        <v>3</v>
      </c>
      <c r="I2456" s="17">
        <v>1</v>
      </c>
      <c r="J2456" s="17">
        <v>1</v>
      </c>
      <c r="K2456" s="49">
        <v>4</v>
      </c>
      <c r="L2456" s="16">
        <f t="shared" si="80"/>
        <v>16</v>
      </c>
    </row>
    <row r="2457" spans="1:12" x14ac:dyDescent="0.25">
      <c r="A2457">
        <v>1833</v>
      </c>
      <c r="B2457" t="str">
        <f t="shared" si="81"/>
        <v>New York,Otsego County</v>
      </c>
      <c r="C2457" s="16" t="s">
        <v>48</v>
      </c>
      <c r="D2457" s="12" t="s">
        <v>1003</v>
      </c>
      <c r="E2457" s="17" t="s">
        <v>4723</v>
      </c>
      <c r="F2457" s="43">
        <v>3</v>
      </c>
      <c r="G2457" s="27">
        <v>2</v>
      </c>
      <c r="H2457" s="53">
        <v>3</v>
      </c>
      <c r="I2457" s="17">
        <v>1</v>
      </c>
      <c r="J2457" s="17">
        <v>1</v>
      </c>
      <c r="K2457" s="49">
        <v>4</v>
      </c>
      <c r="L2457" s="16">
        <f t="shared" si="80"/>
        <v>14</v>
      </c>
    </row>
    <row r="2458" spans="1:12" x14ac:dyDescent="0.25">
      <c r="A2458">
        <v>1834</v>
      </c>
      <c r="B2458" t="str">
        <f t="shared" si="81"/>
        <v>New York,Putnam County</v>
      </c>
      <c r="C2458" s="16" t="s">
        <v>48</v>
      </c>
      <c r="D2458" s="12" t="s">
        <v>431</v>
      </c>
      <c r="E2458" s="17" t="s">
        <v>4873</v>
      </c>
      <c r="F2458" s="43">
        <v>3</v>
      </c>
      <c r="G2458" s="19">
        <v>4</v>
      </c>
      <c r="H2458" s="17">
        <v>1</v>
      </c>
      <c r="I2458" s="40">
        <v>3</v>
      </c>
      <c r="J2458" s="17">
        <v>1</v>
      </c>
      <c r="K2458" s="49">
        <v>4</v>
      </c>
      <c r="L2458" s="16">
        <f t="shared" si="80"/>
        <v>16</v>
      </c>
    </row>
    <row r="2459" spans="1:12" x14ac:dyDescent="0.25">
      <c r="A2459">
        <v>1836</v>
      </c>
      <c r="B2459" t="str">
        <f t="shared" si="81"/>
        <v>New York,Rensselaer County</v>
      </c>
      <c r="C2459" s="16" t="s">
        <v>48</v>
      </c>
      <c r="D2459" s="12" t="s">
        <v>1298</v>
      </c>
      <c r="E2459" s="17" t="s">
        <v>4224</v>
      </c>
      <c r="F2459" s="43">
        <v>3</v>
      </c>
      <c r="G2459" s="37">
        <v>5</v>
      </c>
      <c r="H2459" s="53">
        <v>3</v>
      </c>
      <c r="I2459" s="40">
        <v>3</v>
      </c>
      <c r="J2459" s="17">
        <v>1</v>
      </c>
      <c r="K2459" s="49">
        <v>4</v>
      </c>
      <c r="L2459" s="16">
        <f t="shared" si="80"/>
        <v>19</v>
      </c>
    </row>
    <row r="2460" spans="1:12" x14ac:dyDescent="0.25">
      <c r="A2460">
        <v>1838</v>
      </c>
      <c r="B2460" t="str">
        <f t="shared" si="81"/>
        <v>New York,Rockland County</v>
      </c>
      <c r="C2460" s="16" t="s">
        <v>48</v>
      </c>
      <c r="D2460" s="12" t="s">
        <v>1299</v>
      </c>
      <c r="E2460" s="17" t="s">
        <v>4874</v>
      </c>
      <c r="F2460" s="43">
        <v>3</v>
      </c>
      <c r="G2460" s="19">
        <v>4</v>
      </c>
      <c r="H2460" s="17">
        <v>1</v>
      </c>
      <c r="I2460" s="40">
        <v>3</v>
      </c>
      <c r="J2460" s="17">
        <v>1</v>
      </c>
      <c r="K2460" s="49">
        <v>4</v>
      </c>
      <c r="L2460" s="16">
        <f t="shared" si="80"/>
        <v>16</v>
      </c>
    </row>
    <row r="2461" spans="1:12" x14ac:dyDescent="0.25">
      <c r="A2461">
        <v>1839</v>
      </c>
      <c r="B2461" t="str">
        <f t="shared" si="81"/>
        <v>New York,St Lawrence County</v>
      </c>
      <c r="C2461" s="16" t="s">
        <v>48</v>
      </c>
      <c r="D2461" s="12" t="s">
        <v>1300</v>
      </c>
      <c r="E2461" s="17" t="s">
        <v>4534</v>
      </c>
      <c r="F2461" s="43">
        <v>3</v>
      </c>
      <c r="G2461" s="19">
        <v>4</v>
      </c>
      <c r="H2461" s="53">
        <v>3</v>
      </c>
      <c r="I2461" s="17">
        <v>1</v>
      </c>
      <c r="J2461" s="17">
        <v>1</v>
      </c>
      <c r="K2461" s="49">
        <v>4</v>
      </c>
      <c r="L2461" s="16">
        <f t="shared" si="80"/>
        <v>16</v>
      </c>
    </row>
    <row r="2462" spans="1:12" x14ac:dyDescent="0.25">
      <c r="A2462">
        <v>1840</v>
      </c>
      <c r="B2462" t="str">
        <f t="shared" si="81"/>
        <v>New York,Saratoga County</v>
      </c>
      <c r="C2462" s="16" t="s">
        <v>48</v>
      </c>
      <c r="D2462" s="12" t="s">
        <v>1301</v>
      </c>
      <c r="E2462" s="17" t="s">
        <v>4342</v>
      </c>
      <c r="F2462" s="43">
        <v>3</v>
      </c>
      <c r="G2462" s="37">
        <v>5</v>
      </c>
      <c r="H2462" s="53">
        <v>3</v>
      </c>
      <c r="I2462" s="17">
        <v>1</v>
      </c>
      <c r="J2462" s="17">
        <v>1</v>
      </c>
      <c r="K2462" s="49">
        <v>4</v>
      </c>
      <c r="L2462" s="16">
        <f t="shared" si="80"/>
        <v>17</v>
      </c>
    </row>
    <row r="2463" spans="1:12" x14ac:dyDescent="0.25">
      <c r="A2463">
        <v>1841</v>
      </c>
      <c r="B2463" t="str">
        <f t="shared" si="81"/>
        <v>New York,Schenectady County</v>
      </c>
      <c r="C2463" s="16" t="s">
        <v>48</v>
      </c>
      <c r="D2463" s="12" t="s">
        <v>1302</v>
      </c>
      <c r="E2463" s="17" t="s">
        <v>4535</v>
      </c>
      <c r="F2463" s="43">
        <v>3</v>
      </c>
      <c r="G2463" s="19">
        <v>4</v>
      </c>
      <c r="H2463" s="53">
        <v>3</v>
      </c>
      <c r="I2463" s="17">
        <v>1</v>
      </c>
      <c r="J2463" s="17">
        <v>1</v>
      </c>
      <c r="K2463" s="49">
        <v>4</v>
      </c>
      <c r="L2463" s="16">
        <f t="shared" si="80"/>
        <v>16</v>
      </c>
    </row>
    <row r="2464" spans="1:12" x14ac:dyDescent="0.25">
      <c r="A2464">
        <v>1842</v>
      </c>
      <c r="B2464" t="str">
        <f t="shared" si="81"/>
        <v>New York,Schoharie County</v>
      </c>
      <c r="C2464" s="16" t="s">
        <v>48</v>
      </c>
      <c r="D2464" s="12" t="s">
        <v>1303</v>
      </c>
      <c r="E2464" s="17" t="s">
        <v>4724</v>
      </c>
      <c r="F2464" s="43">
        <v>3</v>
      </c>
      <c r="G2464" s="27">
        <v>2</v>
      </c>
      <c r="H2464" s="53">
        <v>3</v>
      </c>
      <c r="I2464" s="17">
        <v>1</v>
      </c>
      <c r="J2464" s="17">
        <v>1</v>
      </c>
      <c r="K2464" s="49">
        <v>4</v>
      </c>
      <c r="L2464" s="16">
        <f t="shared" si="80"/>
        <v>14</v>
      </c>
    </row>
    <row r="2465" spans="1:12" x14ac:dyDescent="0.25">
      <c r="A2465">
        <v>1843</v>
      </c>
      <c r="B2465" t="str">
        <f t="shared" si="81"/>
        <v>New York,Schuyler County</v>
      </c>
      <c r="C2465" s="16" t="s">
        <v>48</v>
      </c>
      <c r="D2465" s="12" t="s">
        <v>631</v>
      </c>
      <c r="E2465" s="17" t="s">
        <v>4725</v>
      </c>
      <c r="F2465" s="43">
        <v>3</v>
      </c>
      <c r="G2465" s="27">
        <v>2</v>
      </c>
      <c r="H2465" s="53">
        <v>3</v>
      </c>
      <c r="I2465" s="17">
        <v>1</v>
      </c>
      <c r="J2465" s="17">
        <v>1</v>
      </c>
      <c r="K2465" s="49">
        <v>4</v>
      </c>
      <c r="L2465" s="16">
        <f t="shared" si="80"/>
        <v>14</v>
      </c>
    </row>
    <row r="2466" spans="1:12" x14ac:dyDescent="0.25">
      <c r="A2466">
        <v>1844</v>
      </c>
      <c r="B2466" t="str">
        <f t="shared" si="81"/>
        <v>New York,Seneca County</v>
      </c>
      <c r="C2466" s="16" t="s">
        <v>48</v>
      </c>
      <c r="D2466" s="12" t="s">
        <v>1304</v>
      </c>
      <c r="E2466" s="17" t="s">
        <v>4536</v>
      </c>
      <c r="F2466" s="43">
        <v>3</v>
      </c>
      <c r="G2466" s="19">
        <v>4</v>
      </c>
      <c r="H2466" s="53">
        <v>3</v>
      </c>
      <c r="I2466" s="17">
        <v>1</v>
      </c>
      <c r="J2466" s="17">
        <v>1</v>
      </c>
      <c r="K2466" s="49">
        <v>4</v>
      </c>
      <c r="L2466" s="16">
        <f t="shared" si="80"/>
        <v>16</v>
      </c>
    </row>
    <row r="2467" spans="1:12" x14ac:dyDescent="0.25">
      <c r="A2467">
        <v>1845</v>
      </c>
      <c r="B2467" t="str">
        <f t="shared" si="81"/>
        <v>New York,Steuben County</v>
      </c>
      <c r="C2467" s="16" t="s">
        <v>48</v>
      </c>
      <c r="D2467" s="12" t="s">
        <v>672</v>
      </c>
      <c r="E2467" s="17" t="s">
        <v>4726</v>
      </c>
      <c r="F2467" s="43">
        <v>3</v>
      </c>
      <c r="G2467" s="27">
        <v>2</v>
      </c>
      <c r="H2467" s="53">
        <v>3</v>
      </c>
      <c r="I2467" s="17">
        <v>1</v>
      </c>
      <c r="J2467" s="17">
        <v>1</v>
      </c>
      <c r="K2467" s="49">
        <v>4</v>
      </c>
      <c r="L2467" s="16">
        <f t="shared" si="80"/>
        <v>14</v>
      </c>
    </row>
    <row r="2468" spans="1:12" x14ac:dyDescent="0.25">
      <c r="A2468">
        <v>1847</v>
      </c>
      <c r="B2468" t="str">
        <f t="shared" si="81"/>
        <v>New York,Sullivan County</v>
      </c>
      <c r="C2468" s="16" t="s">
        <v>48</v>
      </c>
      <c r="D2468" s="12" t="s">
        <v>673</v>
      </c>
      <c r="E2468" s="17" t="s">
        <v>4727</v>
      </c>
      <c r="F2468" s="43">
        <v>3</v>
      </c>
      <c r="G2468" s="27">
        <v>2</v>
      </c>
      <c r="H2468" s="53">
        <v>3</v>
      </c>
      <c r="I2468" s="17">
        <v>1</v>
      </c>
      <c r="J2468" s="17">
        <v>1</v>
      </c>
      <c r="K2468" s="49">
        <v>4</v>
      </c>
      <c r="L2468" s="16">
        <f t="shared" si="80"/>
        <v>14</v>
      </c>
    </row>
    <row r="2469" spans="1:12" x14ac:dyDescent="0.25">
      <c r="A2469">
        <v>1848</v>
      </c>
      <c r="B2469" t="str">
        <f t="shared" si="81"/>
        <v>New York,Tioga County</v>
      </c>
      <c r="C2469" s="16" t="s">
        <v>48</v>
      </c>
      <c r="D2469" s="12" t="s">
        <v>1305</v>
      </c>
      <c r="E2469" s="17" t="s">
        <v>4537</v>
      </c>
      <c r="F2469" s="43">
        <v>3</v>
      </c>
      <c r="G2469" s="19">
        <v>4</v>
      </c>
      <c r="H2469" s="53">
        <v>3</v>
      </c>
      <c r="I2469" s="17">
        <v>1</v>
      </c>
      <c r="J2469" s="17">
        <v>1</v>
      </c>
      <c r="K2469" s="49">
        <v>4</v>
      </c>
      <c r="L2469" s="16">
        <f t="shared" si="80"/>
        <v>16</v>
      </c>
    </row>
    <row r="2470" spans="1:12" x14ac:dyDescent="0.25">
      <c r="A2470">
        <v>1849</v>
      </c>
      <c r="B2470" t="str">
        <f t="shared" si="81"/>
        <v>New York,Tompkins County</v>
      </c>
      <c r="C2470" s="16" t="s">
        <v>48</v>
      </c>
      <c r="D2470" s="12" t="s">
        <v>1306</v>
      </c>
      <c r="E2470" s="17" t="s">
        <v>4728</v>
      </c>
      <c r="F2470" s="43">
        <v>3</v>
      </c>
      <c r="G2470" s="27">
        <v>2</v>
      </c>
      <c r="H2470" s="53">
        <v>3</v>
      </c>
      <c r="I2470" s="17">
        <v>1</v>
      </c>
      <c r="J2470" s="17">
        <v>1</v>
      </c>
      <c r="K2470" s="49">
        <v>4</v>
      </c>
      <c r="L2470" s="16">
        <f t="shared" si="80"/>
        <v>14</v>
      </c>
    </row>
    <row r="2471" spans="1:12" x14ac:dyDescent="0.25">
      <c r="A2471">
        <v>1850</v>
      </c>
      <c r="B2471" t="str">
        <f t="shared" si="81"/>
        <v>New York,Ulster County</v>
      </c>
      <c r="C2471" s="16" t="s">
        <v>48</v>
      </c>
      <c r="D2471" s="12" t="s">
        <v>1307</v>
      </c>
      <c r="E2471" s="17" t="s">
        <v>4225</v>
      </c>
      <c r="F2471" s="43">
        <v>3</v>
      </c>
      <c r="G2471" s="19">
        <v>4</v>
      </c>
      <c r="H2471" s="53">
        <v>3</v>
      </c>
      <c r="I2471" s="25">
        <v>4</v>
      </c>
      <c r="J2471" s="17">
        <v>1</v>
      </c>
      <c r="K2471" s="49">
        <v>4</v>
      </c>
      <c r="L2471" s="16">
        <f t="shared" si="80"/>
        <v>19</v>
      </c>
    </row>
    <row r="2472" spans="1:12" x14ac:dyDescent="0.25">
      <c r="A2472">
        <v>1851</v>
      </c>
      <c r="B2472" t="str">
        <f t="shared" si="81"/>
        <v>New York,Warren County</v>
      </c>
      <c r="C2472" s="16" t="s">
        <v>48</v>
      </c>
      <c r="D2472" s="12" t="s">
        <v>542</v>
      </c>
      <c r="E2472" s="17" t="s">
        <v>4538</v>
      </c>
      <c r="F2472" s="43">
        <v>3</v>
      </c>
      <c r="G2472" s="19">
        <v>4</v>
      </c>
      <c r="H2472" s="53">
        <v>3</v>
      </c>
      <c r="I2472" s="17">
        <v>1</v>
      </c>
      <c r="J2472" s="17">
        <v>1</v>
      </c>
      <c r="K2472" s="49">
        <v>4</v>
      </c>
      <c r="L2472" s="16">
        <f t="shared" si="80"/>
        <v>16</v>
      </c>
    </row>
    <row r="2473" spans="1:12" x14ac:dyDescent="0.25">
      <c r="A2473">
        <v>1852</v>
      </c>
      <c r="B2473" t="str">
        <f t="shared" si="81"/>
        <v>New York,Washington County</v>
      </c>
      <c r="C2473" s="16" t="s">
        <v>48</v>
      </c>
      <c r="D2473" s="12" t="s">
        <v>169</v>
      </c>
      <c r="E2473" s="17" t="s">
        <v>4539</v>
      </c>
      <c r="F2473" s="43">
        <v>3</v>
      </c>
      <c r="G2473" s="19">
        <v>4</v>
      </c>
      <c r="H2473" s="53">
        <v>3</v>
      </c>
      <c r="I2473" s="17">
        <v>1</v>
      </c>
      <c r="J2473" s="17">
        <v>1</v>
      </c>
      <c r="K2473" s="49">
        <v>4</v>
      </c>
      <c r="L2473" s="16">
        <f t="shared" si="80"/>
        <v>16</v>
      </c>
    </row>
    <row r="2474" spans="1:12" x14ac:dyDescent="0.25">
      <c r="A2474">
        <v>1853</v>
      </c>
      <c r="B2474" t="str">
        <f t="shared" si="81"/>
        <v>New York,Wayne County</v>
      </c>
      <c r="C2474" s="16" t="s">
        <v>48</v>
      </c>
      <c r="D2474" s="12" t="s">
        <v>543</v>
      </c>
      <c r="E2474" s="17" t="s">
        <v>4343</v>
      </c>
      <c r="F2474" s="43">
        <v>3</v>
      </c>
      <c r="G2474" s="37">
        <v>5</v>
      </c>
      <c r="H2474" s="53">
        <v>3</v>
      </c>
      <c r="I2474" s="17">
        <v>1</v>
      </c>
      <c r="J2474" s="17">
        <v>1</v>
      </c>
      <c r="K2474" s="49">
        <v>4</v>
      </c>
      <c r="L2474" s="16">
        <f t="shared" si="80"/>
        <v>17</v>
      </c>
    </row>
    <row r="2475" spans="1:12" x14ac:dyDescent="0.25">
      <c r="A2475">
        <v>1855</v>
      </c>
      <c r="B2475" t="str">
        <f t="shared" si="81"/>
        <v>New York,Wyoming County</v>
      </c>
      <c r="C2475" s="16" t="s">
        <v>48</v>
      </c>
      <c r="D2475" s="12" t="s">
        <v>1309</v>
      </c>
      <c r="E2475" s="17" t="s">
        <v>4729</v>
      </c>
      <c r="F2475" s="43">
        <v>3</v>
      </c>
      <c r="G2475" s="27">
        <v>2</v>
      </c>
      <c r="H2475" s="53">
        <v>3</v>
      </c>
      <c r="I2475" s="17">
        <v>1</v>
      </c>
      <c r="J2475" s="17">
        <v>1</v>
      </c>
      <c r="K2475" s="49">
        <v>4</v>
      </c>
      <c r="L2475" s="16">
        <f t="shared" si="80"/>
        <v>14</v>
      </c>
    </row>
    <row r="2476" spans="1:12" x14ac:dyDescent="0.25">
      <c r="A2476">
        <v>1856</v>
      </c>
      <c r="B2476" t="str">
        <f t="shared" si="81"/>
        <v>New York,Yates County</v>
      </c>
      <c r="C2476" s="16" t="s">
        <v>48</v>
      </c>
      <c r="D2476" s="12" t="s">
        <v>1310</v>
      </c>
      <c r="E2476" s="17" t="s">
        <v>4540</v>
      </c>
      <c r="F2476" s="43">
        <v>3</v>
      </c>
      <c r="G2476" s="19">
        <v>4</v>
      </c>
      <c r="H2476" s="53">
        <v>3</v>
      </c>
      <c r="I2476" s="17">
        <v>1</v>
      </c>
      <c r="J2476" s="17">
        <v>1</v>
      </c>
      <c r="K2476" s="49">
        <v>4</v>
      </c>
      <c r="L2476" s="16">
        <f t="shared" si="80"/>
        <v>16</v>
      </c>
    </row>
    <row r="2477" spans="1:12" x14ac:dyDescent="0.25">
      <c r="A2477">
        <v>1858</v>
      </c>
      <c r="B2477" t="str">
        <f t="shared" si="81"/>
        <v>North Carolina,Alexander County</v>
      </c>
      <c r="C2477" s="16" t="s">
        <v>49</v>
      </c>
      <c r="D2477" s="12" t="s">
        <v>588</v>
      </c>
      <c r="E2477" s="17" t="s">
        <v>4730</v>
      </c>
      <c r="F2477" s="34">
        <v>4</v>
      </c>
      <c r="G2477" s="17">
        <v>1</v>
      </c>
      <c r="H2477" s="53">
        <v>3</v>
      </c>
      <c r="I2477" s="17">
        <v>1</v>
      </c>
      <c r="J2477" s="17">
        <v>1</v>
      </c>
      <c r="K2477" s="49">
        <v>4</v>
      </c>
      <c r="L2477" s="16">
        <f t="shared" si="80"/>
        <v>14</v>
      </c>
    </row>
    <row r="2478" spans="1:12" x14ac:dyDescent="0.25">
      <c r="A2478">
        <v>1859</v>
      </c>
      <c r="B2478" t="str">
        <f t="shared" si="81"/>
        <v>North Carolina,Alleghany County</v>
      </c>
      <c r="C2478" s="16" t="s">
        <v>49</v>
      </c>
      <c r="D2478" s="12" t="s">
        <v>1312</v>
      </c>
      <c r="E2478" s="17" t="s">
        <v>4731</v>
      </c>
      <c r="F2478" s="43">
        <v>3</v>
      </c>
      <c r="G2478" s="17">
        <v>1</v>
      </c>
      <c r="H2478" s="53">
        <v>3</v>
      </c>
      <c r="I2478" s="17">
        <v>1</v>
      </c>
      <c r="J2478" s="30">
        <v>2</v>
      </c>
      <c r="K2478" s="49">
        <v>4</v>
      </c>
      <c r="L2478" s="16">
        <f t="shared" si="80"/>
        <v>14</v>
      </c>
    </row>
    <row r="2479" spans="1:12" x14ac:dyDescent="0.25">
      <c r="A2479">
        <v>1861</v>
      </c>
      <c r="B2479" t="str">
        <f t="shared" si="81"/>
        <v>North Carolina,Ashe County</v>
      </c>
      <c r="C2479" s="16" t="s">
        <v>49</v>
      </c>
      <c r="D2479" s="12" t="s">
        <v>1314</v>
      </c>
      <c r="E2479" s="17" t="s">
        <v>4875</v>
      </c>
      <c r="F2479" s="43">
        <v>3</v>
      </c>
      <c r="G2479" s="17">
        <v>1</v>
      </c>
      <c r="H2479" s="64">
        <v>3</v>
      </c>
      <c r="I2479" s="17">
        <v>1</v>
      </c>
      <c r="J2479" s="30">
        <v>2</v>
      </c>
      <c r="K2479" s="49">
        <v>4</v>
      </c>
      <c r="L2479" s="16">
        <f t="shared" si="80"/>
        <v>14</v>
      </c>
    </row>
    <row r="2480" spans="1:12" x14ac:dyDescent="0.25">
      <c r="A2480">
        <v>1862</v>
      </c>
      <c r="B2480" t="str">
        <f t="shared" si="81"/>
        <v>North Carolina,Avery County</v>
      </c>
      <c r="C2480" s="16" t="s">
        <v>49</v>
      </c>
      <c r="D2480" s="12" t="s">
        <v>1315</v>
      </c>
      <c r="E2480" s="17" t="s">
        <v>4732</v>
      </c>
      <c r="F2480" s="43">
        <v>3</v>
      </c>
      <c r="G2480" s="17">
        <v>1</v>
      </c>
      <c r="H2480" s="53">
        <v>3</v>
      </c>
      <c r="I2480" s="17">
        <v>1</v>
      </c>
      <c r="J2480" s="30">
        <v>2</v>
      </c>
      <c r="K2480" s="49">
        <v>4</v>
      </c>
      <c r="L2480" s="16">
        <f t="shared" si="80"/>
        <v>14</v>
      </c>
    </row>
    <row r="2481" spans="1:12" x14ac:dyDescent="0.25">
      <c r="A2481">
        <v>1867</v>
      </c>
      <c r="B2481" t="str">
        <f t="shared" si="81"/>
        <v>North Carolina,Buncombe County</v>
      </c>
      <c r="C2481" s="16" t="s">
        <v>49</v>
      </c>
      <c r="D2481" s="12" t="s">
        <v>1320</v>
      </c>
      <c r="E2481" s="17" t="s">
        <v>4876</v>
      </c>
      <c r="F2481" s="43">
        <v>3</v>
      </c>
      <c r="G2481" s="17">
        <v>1</v>
      </c>
      <c r="H2481" s="64">
        <v>3</v>
      </c>
      <c r="I2481" s="17">
        <v>1</v>
      </c>
      <c r="J2481" s="30">
        <v>2</v>
      </c>
      <c r="K2481" s="49">
        <v>4</v>
      </c>
      <c r="L2481" s="16">
        <f t="shared" si="80"/>
        <v>14</v>
      </c>
    </row>
    <row r="2482" spans="1:12" x14ac:dyDescent="0.25">
      <c r="A2482">
        <v>1868</v>
      </c>
      <c r="B2482" t="str">
        <f t="shared" si="81"/>
        <v>North Carolina,Burke County</v>
      </c>
      <c r="C2482" s="16" t="s">
        <v>49</v>
      </c>
      <c r="D2482" s="12" t="s">
        <v>455</v>
      </c>
      <c r="E2482" s="17" t="s">
        <v>4733</v>
      </c>
      <c r="F2482" s="34">
        <v>4</v>
      </c>
      <c r="G2482" s="17">
        <v>1</v>
      </c>
      <c r="H2482" s="53">
        <v>3</v>
      </c>
      <c r="I2482" s="17">
        <v>1</v>
      </c>
      <c r="J2482" s="17">
        <v>1</v>
      </c>
      <c r="K2482" s="49">
        <v>4</v>
      </c>
      <c r="L2482" s="16">
        <f t="shared" si="80"/>
        <v>14</v>
      </c>
    </row>
    <row r="2483" spans="1:12" x14ac:dyDescent="0.25">
      <c r="A2483">
        <v>1873</v>
      </c>
      <c r="B2483" t="str">
        <f t="shared" si="81"/>
        <v>North Carolina,Caswell County</v>
      </c>
      <c r="C2483" s="16" t="s">
        <v>49</v>
      </c>
      <c r="D2483" s="12" t="s">
        <v>1323</v>
      </c>
      <c r="E2483" s="17" t="s">
        <v>4344</v>
      </c>
      <c r="F2483" s="22">
        <v>6</v>
      </c>
      <c r="G2483" s="27">
        <v>2</v>
      </c>
      <c r="H2483" s="53">
        <v>3</v>
      </c>
      <c r="I2483" s="17">
        <v>1</v>
      </c>
      <c r="J2483" s="17">
        <v>1</v>
      </c>
      <c r="K2483" s="49">
        <v>4</v>
      </c>
      <c r="L2483" s="16">
        <f t="shared" si="80"/>
        <v>17</v>
      </c>
    </row>
    <row r="2484" spans="1:12" x14ac:dyDescent="0.25">
      <c r="A2484">
        <v>1878</v>
      </c>
      <c r="B2484" t="str">
        <f t="shared" si="81"/>
        <v>North Carolina,Clay County</v>
      </c>
      <c r="C2484" s="16" t="s">
        <v>49</v>
      </c>
      <c r="D2484" s="12" t="s">
        <v>118</v>
      </c>
      <c r="E2484" s="17" t="s">
        <v>4734</v>
      </c>
      <c r="F2484" s="43">
        <v>3</v>
      </c>
      <c r="G2484" s="17">
        <v>1</v>
      </c>
      <c r="H2484" s="53">
        <v>3</v>
      </c>
      <c r="I2484" s="17">
        <v>1</v>
      </c>
      <c r="J2484" s="30">
        <v>2</v>
      </c>
      <c r="K2484" s="49">
        <v>4</v>
      </c>
      <c r="L2484" s="16">
        <f t="shared" si="80"/>
        <v>14</v>
      </c>
    </row>
    <row r="2485" spans="1:12" x14ac:dyDescent="0.25">
      <c r="A2485">
        <v>1890</v>
      </c>
      <c r="B2485" t="str">
        <f t="shared" si="81"/>
        <v>North Carolina,Forsyth County</v>
      </c>
      <c r="C2485" s="16" t="s">
        <v>49</v>
      </c>
      <c r="D2485" s="12" t="s">
        <v>484</v>
      </c>
      <c r="E2485" s="17" t="s">
        <v>4735</v>
      </c>
      <c r="F2485" s="34">
        <v>4</v>
      </c>
      <c r="G2485" s="17">
        <v>1</v>
      </c>
      <c r="H2485" s="53">
        <v>3</v>
      </c>
      <c r="I2485" s="17">
        <v>1</v>
      </c>
      <c r="J2485" s="17">
        <v>1</v>
      </c>
      <c r="K2485" s="49">
        <v>4</v>
      </c>
      <c r="L2485" s="16">
        <f t="shared" si="80"/>
        <v>14</v>
      </c>
    </row>
    <row r="2486" spans="1:12" x14ac:dyDescent="0.25">
      <c r="A2486">
        <v>1894</v>
      </c>
      <c r="B2486" t="str">
        <f t="shared" si="81"/>
        <v>North Carolina,Graham County</v>
      </c>
      <c r="C2486" s="16" t="s">
        <v>49</v>
      </c>
      <c r="D2486" s="12" t="s">
        <v>203</v>
      </c>
      <c r="E2486" s="17" t="s">
        <v>4736</v>
      </c>
      <c r="F2486" s="43">
        <v>3</v>
      </c>
      <c r="G2486" s="17">
        <v>1</v>
      </c>
      <c r="H2486" s="53">
        <v>3</v>
      </c>
      <c r="I2486" s="17">
        <v>1</v>
      </c>
      <c r="J2486" s="30">
        <v>2</v>
      </c>
      <c r="K2486" s="49">
        <v>4</v>
      </c>
      <c r="L2486" s="16">
        <f t="shared" si="80"/>
        <v>14</v>
      </c>
    </row>
    <row r="2487" spans="1:12" x14ac:dyDescent="0.25">
      <c r="A2487">
        <v>1900</v>
      </c>
      <c r="B2487" t="str">
        <f t="shared" si="81"/>
        <v>North Carolina,Haywood County</v>
      </c>
      <c r="C2487" s="16" t="s">
        <v>49</v>
      </c>
      <c r="D2487" s="12" t="s">
        <v>1341</v>
      </c>
      <c r="E2487" s="17" t="s">
        <v>4737</v>
      </c>
      <c r="F2487" s="43">
        <v>3</v>
      </c>
      <c r="G2487" s="17">
        <v>1</v>
      </c>
      <c r="H2487" s="53">
        <v>3</v>
      </c>
      <c r="I2487" s="17">
        <v>1</v>
      </c>
      <c r="J2487" s="30">
        <v>2</v>
      </c>
      <c r="K2487" s="49">
        <v>4</v>
      </c>
      <c r="L2487" s="16">
        <f t="shared" si="80"/>
        <v>14</v>
      </c>
    </row>
    <row r="2488" spans="1:12" x14ac:dyDescent="0.25">
      <c r="A2488">
        <v>1906</v>
      </c>
      <c r="B2488" t="str">
        <f t="shared" si="81"/>
        <v>North Carolina,Jackson County</v>
      </c>
      <c r="C2488" s="16" t="s">
        <v>49</v>
      </c>
      <c r="D2488" s="12" t="s">
        <v>140</v>
      </c>
      <c r="E2488" s="17" t="s">
        <v>4738</v>
      </c>
      <c r="F2488" s="43">
        <v>3</v>
      </c>
      <c r="G2488" s="17">
        <v>1</v>
      </c>
      <c r="H2488" s="53">
        <v>3</v>
      </c>
      <c r="I2488" s="17">
        <v>1</v>
      </c>
      <c r="J2488" s="30">
        <v>2</v>
      </c>
      <c r="K2488" s="49">
        <v>4</v>
      </c>
      <c r="L2488" s="16">
        <f t="shared" si="80"/>
        <v>14</v>
      </c>
    </row>
    <row r="2489" spans="1:12" x14ac:dyDescent="0.25">
      <c r="A2489">
        <v>1913</v>
      </c>
      <c r="B2489" t="str">
        <f t="shared" si="81"/>
        <v>North Carolina,Macon County</v>
      </c>
      <c r="C2489" s="16" t="s">
        <v>49</v>
      </c>
      <c r="D2489" s="12" t="s">
        <v>148</v>
      </c>
      <c r="E2489" s="17" t="s">
        <v>4739</v>
      </c>
      <c r="F2489" s="43">
        <v>3</v>
      </c>
      <c r="G2489" s="17">
        <v>1</v>
      </c>
      <c r="H2489" s="53">
        <v>3</v>
      </c>
      <c r="I2489" s="17">
        <v>1</v>
      </c>
      <c r="J2489" s="30">
        <v>2</v>
      </c>
      <c r="K2489" s="49">
        <v>4</v>
      </c>
      <c r="L2489" s="16">
        <f t="shared" si="80"/>
        <v>14</v>
      </c>
    </row>
    <row r="2490" spans="1:12" x14ac:dyDescent="0.25">
      <c r="A2490">
        <v>1914</v>
      </c>
      <c r="B2490" t="str">
        <f t="shared" si="81"/>
        <v>North Carolina,Madison County</v>
      </c>
      <c r="C2490" s="16" t="s">
        <v>49</v>
      </c>
      <c r="D2490" s="12" t="s">
        <v>149</v>
      </c>
      <c r="E2490" s="17" t="s">
        <v>4877</v>
      </c>
      <c r="F2490" s="43">
        <v>3</v>
      </c>
      <c r="G2490" s="17">
        <v>1</v>
      </c>
      <c r="H2490" s="64">
        <v>3</v>
      </c>
      <c r="I2490" s="17">
        <v>1</v>
      </c>
      <c r="J2490" s="30">
        <v>2</v>
      </c>
      <c r="K2490" s="49">
        <v>4</v>
      </c>
      <c r="L2490" s="16">
        <f t="shared" si="80"/>
        <v>14</v>
      </c>
    </row>
    <row r="2491" spans="1:12" x14ac:dyDescent="0.25">
      <c r="A2491">
        <v>1917</v>
      </c>
      <c r="B2491" t="str">
        <f t="shared" si="81"/>
        <v>North Carolina,Mitchell County</v>
      </c>
      <c r="C2491" s="16" t="s">
        <v>49</v>
      </c>
      <c r="D2491" s="12" t="s">
        <v>510</v>
      </c>
      <c r="E2491" s="17" t="s">
        <v>4740</v>
      </c>
      <c r="F2491" s="43">
        <v>3</v>
      </c>
      <c r="G2491" s="17">
        <v>1</v>
      </c>
      <c r="H2491" s="53">
        <v>3</v>
      </c>
      <c r="I2491" s="17">
        <v>1</v>
      </c>
      <c r="J2491" s="30">
        <v>2</v>
      </c>
      <c r="K2491" s="49">
        <v>4</v>
      </c>
      <c r="L2491" s="16">
        <f t="shared" si="80"/>
        <v>14</v>
      </c>
    </row>
    <row r="2492" spans="1:12" x14ac:dyDescent="0.25">
      <c r="A2492">
        <v>1929</v>
      </c>
      <c r="B2492" t="str">
        <f t="shared" si="81"/>
        <v>North Carolina,Person County</v>
      </c>
      <c r="C2492" s="16" t="s">
        <v>49</v>
      </c>
      <c r="D2492" s="12" t="s">
        <v>1359</v>
      </c>
      <c r="E2492" s="17" t="s">
        <v>4741</v>
      </c>
      <c r="F2492" s="34">
        <v>4</v>
      </c>
      <c r="G2492" s="17">
        <v>1</v>
      </c>
      <c r="H2492" s="53">
        <v>3</v>
      </c>
      <c r="I2492" s="17">
        <v>1</v>
      </c>
      <c r="J2492" s="17">
        <v>1</v>
      </c>
      <c r="K2492" s="49">
        <v>4</v>
      </c>
      <c r="L2492" s="16">
        <f t="shared" si="80"/>
        <v>14</v>
      </c>
    </row>
    <row r="2493" spans="1:12" x14ac:dyDescent="0.25">
      <c r="A2493">
        <v>1932</v>
      </c>
      <c r="B2493" t="str">
        <f t="shared" si="81"/>
        <v>North Carolina,Randolph County</v>
      </c>
      <c r="C2493" s="16" t="s">
        <v>49</v>
      </c>
      <c r="D2493" s="12" t="s">
        <v>160</v>
      </c>
      <c r="E2493" s="17" t="s">
        <v>4345</v>
      </c>
      <c r="F2493" s="34">
        <v>4</v>
      </c>
      <c r="G2493" s="17">
        <v>1</v>
      </c>
      <c r="H2493" s="24">
        <v>5</v>
      </c>
      <c r="I2493" s="17">
        <v>1</v>
      </c>
      <c r="J2493" s="17">
        <v>1</v>
      </c>
      <c r="K2493" s="49">
        <v>4</v>
      </c>
      <c r="L2493" s="16">
        <f t="shared" si="80"/>
        <v>16</v>
      </c>
    </row>
    <row r="2494" spans="1:12" x14ac:dyDescent="0.25">
      <c r="A2494">
        <v>1935</v>
      </c>
      <c r="B2494" t="str">
        <f t="shared" si="81"/>
        <v>North Carolina,Rockingham County</v>
      </c>
      <c r="C2494" s="16" t="s">
        <v>49</v>
      </c>
      <c r="D2494" s="12" t="s">
        <v>1243</v>
      </c>
      <c r="E2494" s="17" t="s">
        <v>4541</v>
      </c>
      <c r="F2494" s="34">
        <v>4</v>
      </c>
      <c r="G2494" s="17">
        <v>1</v>
      </c>
      <c r="H2494" s="36">
        <v>4</v>
      </c>
      <c r="I2494" s="17">
        <v>1</v>
      </c>
      <c r="J2494" s="17">
        <v>1</v>
      </c>
      <c r="K2494" s="49">
        <v>4</v>
      </c>
      <c r="L2494" s="16">
        <f t="shared" si="80"/>
        <v>15</v>
      </c>
    </row>
    <row r="2495" spans="1:12" x14ac:dyDescent="0.25">
      <c r="A2495">
        <v>1941</v>
      </c>
      <c r="B2495" t="str">
        <f t="shared" si="81"/>
        <v>North Carolina,Stokes County</v>
      </c>
      <c r="C2495" s="16" t="s">
        <v>49</v>
      </c>
      <c r="D2495" s="12" t="s">
        <v>1365</v>
      </c>
      <c r="E2495" s="17" t="s">
        <v>4742</v>
      </c>
      <c r="F2495" s="34">
        <v>4</v>
      </c>
      <c r="G2495" s="17">
        <v>1</v>
      </c>
      <c r="H2495" s="53">
        <v>3</v>
      </c>
      <c r="I2495" s="17">
        <v>1</v>
      </c>
      <c r="J2495" s="17">
        <v>1</v>
      </c>
      <c r="K2495" s="49">
        <v>4</v>
      </c>
      <c r="L2495" s="16">
        <f t="shared" si="80"/>
        <v>14</v>
      </c>
    </row>
    <row r="2496" spans="1:12" x14ac:dyDescent="0.25">
      <c r="A2496">
        <v>1942</v>
      </c>
      <c r="B2496" t="str">
        <f t="shared" si="81"/>
        <v>North Carolina,Surry County</v>
      </c>
      <c r="C2496" s="16" t="s">
        <v>49</v>
      </c>
      <c r="D2496" s="12" t="s">
        <v>1366</v>
      </c>
      <c r="E2496" s="17" t="s">
        <v>4743</v>
      </c>
      <c r="F2496" s="34">
        <v>4</v>
      </c>
      <c r="G2496" s="17">
        <v>1</v>
      </c>
      <c r="H2496" s="53">
        <v>3</v>
      </c>
      <c r="I2496" s="17">
        <v>1</v>
      </c>
      <c r="J2496" s="17">
        <v>1</v>
      </c>
      <c r="K2496" s="49">
        <v>4</v>
      </c>
      <c r="L2496" s="16">
        <f t="shared" si="80"/>
        <v>14</v>
      </c>
    </row>
    <row r="2497" spans="1:12" x14ac:dyDescent="0.25">
      <c r="A2497">
        <v>1943</v>
      </c>
      <c r="B2497" t="str">
        <f t="shared" si="81"/>
        <v>North Carolina,Swain County</v>
      </c>
      <c r="C2497" s="16" t="s">
        <v>49</v>
      </c>
      <c r="D2497" s="12" t="s">
        <v>1367</v>
      </c>
      <c r="E2497" s="17" t="s">
        <v>4744</v>
      </c>
      <c r="F2497" s="43">
        <v>3</v>
      </c>
      <c r="G2497" s="17">
        <v>1</v>
      </c>
      <c r="H2497" s="53">
        <v>3</v>
      </c>
      <c r="I2497" s="17">
        <v>1</v>
      </c>
      <c r="J2497" s="30">
        <v>2</v>
      </c>
      <c r="K2497" s="49">
        <v>4</v>
      </c>
      <c r="L2497" s="16">
        <f t="shared" si="80"/>
        <v>14</v>
      </c>
    </row>
    <row r="2498" spans="1:12" x14ac:dyDescent="0.25">
      <c r="A2498">
        <v>1951</v>
      </c>
      <c r="B2498" t="str">
        <f t="shared" si="81"/>
        <v>North Carolina,Watauga County</v>
      </c>
      <c r="C2498" s="16" t="s">
        <v>49</v>
      </c>
      <c r="D2498" s="12" t="s">
        <v>1372</v>
      </c>
      <c r="E2498" s="17" t="s">
        <v>4745</v>
      </c>
      <c r="F2498" s="43">
        <v>3</v>
      </c>
      <c r="G2498" s="17">
        <v>1</v>
      </c>
      <c r="H2498" s="53">
        <v>3</v>
      </c>
      <c r="I2498" s="17">
        <v>1</v>
      </c>
      <c r="J2498" s="30">
        <v>2</v>
      </c>
      <c r="K2498" s="49">
        <v>4</v>
      </c>
      <c r="L2498" s="16">
        <f t="shared" ref="L2498:L2561" si="82">SUM(F2498:K2498)</f>
        <v>14</v>
      </c>
    </row>
    <row r="2499" spans="1:12" x14ac:dyDescent="0.25">
      <c r="A2499">
        <v>1953</v>
      </c>
      <c r="B2499" t="str">
        <f t="shared" ref="B2499:B2562" si="83">C2499&amp;","&amp;D2499</f>
        <v>North Carolina,Wilkes County</v>
      </c>
      <c r="C2499" s="16" t="s">
        <v>49</v>
      </c>
      <c r="D2499" s="12" t="s">
        <v>547</v>
      </c>
      <c r="E2499" s="17" t="s">
        <v>4346</v>
      </c>
      <c r="F2499" s="34">
        <v>4</v>
      </c>
      <c r="G2499" s="27">
        <v>2</v>
      </c>
      <c r="H2499" s="53">
        <v>3</v>
      </c>
      <c r="I2499" s="17">
        <v>1</v>
      </c>
      <c r="J2499" s="30">
        <v>2</v>
      </c>
      <c r="K2499" s="49">
        <v>4</v>
      </c>
      <c r="L2499" s="16">
        <f t="shared" si="82"/>
        <v>16</v>
      </c>
    </row>
    <row r="2500" spans="1:12" x14ac:dyDescent="0.25">
      <c r="A2500">
        <v>1956</v>
      </c>
      <c r="B2500" t="str">
        <f t="shared" si="83"/>
        <v>North Carolina,Yancey County</v>
      </c>
      <c r="C2500" s="16" t="s">
        <v>49</v>
      </c>
      <c r="D2500" s="12" t="s">
        <v>1374</v>
      </c>
      <c r="E2500" s="17" t="s">
        <v>4878</v>
      </c>
      <c r="F2500" s="17">
        <v>1</v>
      </c>
      <c r="G2500" s="17">
        <v>1</v>
      </c>
      <c r="H2500" s="53">
        <v>3</v>
      </c>
      <c r="I2500" s="17">
        <v>1</v>
      </c>
      <c r="J2500" s="30">
        <v>2</v>
      </c>
      <c r="K2500" s="49">
        <v>4</v>
      </c>
      <c r="L2500" s="16">
        <f t="shared" si="82"/>
        <v>12</v>
      </c>
    </row>
    <row r="2501" spans="1:12" x14ac:dyDescent="0.25">
      <c r="A2501">
        <v>1957</v>
      </c>
      <c r="B2501" t="str">
        <f t="shared" si="83"/>
        <v>North Dakota,Adams County</v>
      </c>
      <c r="C2501" s="16" t="s">
        <v>50</v>
      </c>
      <c r="D2501" s="12" t="s">
        <v>327</v>
      </c>
      <c r="E2501" s="17" t="s">
        <v>4347</v>
      </c>
      <c r="F2501" s="34">
        <v>4</v>
      </c>
      <c r="G2501" s="17">
        <v>1</v>
      </c>
      <c r="H2501" s="53">
        <v>3</v>
      </c>
      <c r="I2501" s="17">
        <v>1</v>
      </c>
      <c r="J2501" s="50">
        <v>3</v>
      </c>
      <c r="K2501" s="49">
        <v>4</v>
      </c>
      <c r="L2501" s="16">
        <f t="shared" si="82"/>
        <v>16</v>
      </c>
    </row>
    <row r="2502" spans="1:12" x14ac:dyDescent="0.25">
      <c r="A2502">
        <v>1958</v>
      </c>
      <c r="B2502" t="str">
        <f t="shared" si="83"/>
        <v>North Dakota,Barnes County</v>
      </c>
      <c r="C2502" s="16" t="s">
        <v>50</v>
      </c>
      <c r="D2502" s="12" t="s">
        <v>1375</v>
      </c>
      <c r="E2502" s="17" t="s">
        <v>4879</v>
      </c>
      <c r="F2502" s="43">
        <v>3</v>
      </c>
      <c r="G2502" s="17">
        <v>1</v>
      </c>
      <c r="H2502" s="53">
        <v>3</v>
      </c>
      <c r="I2502" s="17">
        <v>1</v>
      </c>
      <c r="J2502" s="17">
        <v>1</v>
      </c>
      <c r="K2502" s="49">
        <v>4</v>
      </c>
      <c r="L2502" s="16">
        <f t="shared" si="82"/>
        <v>13</v>
      </c>
    </row>
    <row r="2503" spans="1:12" x14ac:dyDescent="0.25">
      <c r="A2503">
        <v>1959</v>
      </c>
      <c r="B2503" t="str">
        <f t="shared" si="83"/>
        <v>North Dakota,Benson County</v>
      </c>
      <c r="C2503" s="16" t="s">
        <v>50</v>
      </c>
      <c r="D2503" s="12" t="s">
        <v>1376</v>
      </c>
      <c r="E2503" s="17" t="s">
        <v>4880</v>
      </c>
      <c r="F2503" s="43">
        <v>3</v>
      </c>
      <c r="G2503" s="17">
        <v>1</v>
      </c>
      <c r="H2503" s="53">
        <v>3</v>
      </c>
      <c r="I2503" s="17">
        <v>1</v>
      </c>
      <c r="J2503" s="17">
        <v>1</v>
      </c>
      <c r="K2503" s="49">
        <v>4</v>
      </c>
      <c r="L2503" s="16">
        <f t="shared" si="82"/>
        <v>13</v>
      </c>
    </row>
    <row r="2504" spans="1:12" x14ac:dyDescent="0.25">
      <c r="A2504">
        <v>1960</v>
      </c>
      <c r="B2504" t="str">
        <f t="shared" si="83"/>
        <v>North Dakota,Billings County</v>
      </c>
      <c r="C2504" s="16" t="s">
        <v>50</v>
      </c>
      <c r="D2504" s="12" t="s">
        <v>1377</v>
      </c>
      <c r="E2504" s="17" t="s">
        <v>4146</v>
      </c>
      <c r="F2504" s="34">
        <v>4</v>
      </c>
      <c r="G2504" s="27">
        <v>2</v>
      </c>
      <c r="H2504" s="36">
        <v>4</v>
      </c>
      <c r="I2504" s="17">
        <v>1</v>
      </c>
      <c r="J2504" s="50">
        <v>3</v>
      </c>
      <c r="K2504" s="49">
        <v>4</v>
      </c>
      <c r="L2504" s="16">
        <f t="shared" si="82"/>
        <v>18</v>
      </c>
    </row>
    <row r="2505" spans="1:12" x14ac:dyDescent="0.25">
      <c r="A2505">
        <v>1961</v>
      </c>
      <c r="B2505" t="str">
        <f t="shared" si="83"/>
        <v>North Dakota,Bottineau County</v>
      </c>
      <c r="C2505" s="16" t="s">
        <v>50</v>
      </c>
      <c r="D2505" s="12" t="s">
        <v>1378</v>
      </c>
      <c r="E2505" s="17" t="s">
        <v>4953</v>
      </c>
      <c r="F2505" s="43">
        <v>3</v>
      </c>
      <c r="G2505" s="17">
        <v>1</v>
      </c>
      <c r="H2505" s="64">
        <v>3</v>
      </c>
      <c r="I2505" s="17">
        <v>1</v>
      </c>
      <c r="J2505" s="17">
        <v>1</v>
      </c>
      <c r="K2505" s="49">
        <v>4</v>
      </c>
      <c r="L2505" s="16">
        <f t="shared" si="82"/>
        <v>13</v>
      </c>
    </row>
    <row r="2506" spans="1:12" x14ac:dyDescent="0.25">
      <c r="A2506">
        <v>1963</v>
      </c>
      <c r="B2506" t="str">
        <f t="shared" si="83"/>
        <v>North Dakota,Burke County</v>
      </c>
      <c r="C2506" s="16" t="s">
        <v>50</v>
      </c>
      <c r="D2506" s="12" t="s">
        <v>455</v>
      </c>
      <c r="E2506" s="17" t="s">
        <v>4881</v>
      </c>
      <c r="F2506" s="43">
        <v>3</v>
      </c>
      <c r="G2506" s="17">
        <v>1</v>
      </c>
      <c r="H2506" s="53">
        <v>3</v>
      </c>
      <c r="I2506" s="17">
        <v>1</v>
      </c>
      <c r="J2506" s="17">
        <v>1</v>
      </c>
      <c r="K2506" s="49">
        <v>4</v>
      </c>
      <c r="L2506" s="16">
        <f t="shared" si="82"/>
        <v>13</v>
      </c>
    </row>
    <row r="2507" spans="1:12" x14ac:dyDescent="0.25">
      <c r="A2507">
        <v>1964</v>
      </c>
      <c r="B2507" t="str">
        <f t="shared" si="83"/>
        <v>North Dakota,Burleigh County</v>
      </c>
      <c r="C2507" s="16" t="s">
        <v>50</v>
      </c>
      <c r="D2507" s="12" t="s">
        <v>1380</v>
      </c>
      <c r="E2507" s="17" t="s">
        <v>4746</v>
      </c>
      <c r="F2507" s="34">
        <v>4</v>
      </c>
      <c r="G2507" s="17">
        <v>1</v>
      </c>
      <c r="H2507" s="53">
        <v>3</v>
      </c>
      <c r="I2507" s="17">
        <v>1</v>
      </c>
      <c r="J2507" s="17">
        <v>1</v>
      </c>
      <c r="K2507" s="49">
        <v>4</v>
      </c>
      <c r="L2507" s="16">
        <f t="shared" si="82"/>
        <v>14</v>
      </c>
    </row>
    <row r="2508" spans="1:12" x14ac:dyDescent="0.25">
      <c r="A2508">
        <v>1965</v>
      </c>
      <c r="B2508" t="str">
        <f t="shared" si="83"/>
        <v>North Dakota,Cass County</v>
      </c>
      <c r="C2508" s="16" t="s">
        <v>50</v>
      </c>
      <c r="D2508" s="12" t="s">
        <v>592</v>
      </c>
      <c r="E2508" s="17" t="s">
        <v>4747</v>
      </c>
      <c r="F2508" s="34">
        <v>4</v>
      </c>
      <c r="G2508" s="17">
        <v>1</v>
      </c>
      <c r="H2508" s="53">
        <v>3</v>
      </c>
      <c r="I2508" s="17">
        <v>1</v>
      </c>
      <c r="J2508" s="17">
        <v>1</v>
      </c>
      <c r="K2508" s="49">
        <v>4</v>
      </c>
      <c r="L2508" s="16">
        <f t="shared" si="82"/>
        <v>14</v>
      </c>
    </row>
    <row r="2509" spans="1:12" x14ac:dyDescent="0.25">
      <c r="A2509">
        <v>1966</v>
      </c>
      <c r="B2509" t="str">
        <f t="shared" si="83"/>
        <v>North Dakota,Cavalier County</v>
      </c>
      <c r="C2509" s="16" t="s">
        <v>50</v>
      </c>
      <c r="D2509" s="12" t="s">
        <v>1381</v>
      </c>
      <c r="E2509" s="17" t="s">
        <v>4882</v>
      </c>
      <c r="F2509" s="43">
        <v>3</v>
      </c>
      <c r="G2509" s="17">
        <v>1</v>
      </c>
      <c r="H2509" s="53">
        <v>3</v>
      </c>
      <c r="I2509" s="17">
        <v>1</v>
      </c>
      <c r="J2509" s="17">
        <v>1</v>
      </c>
      <c r="K2509" s="49">
        <v>4</v>
      </c>
      <c r="L2509" s="16">
        <f t="shared" si="82"/>
        <v>13</v>
      </c>
    </row>
    <row r="2510" spans="1:12" x14ac:dyDescent="0.25">
      <c r="A2510">
        <v>1968</v>
      </c>
      <c r="B2510" t="str">
        <f t="shared" si="83"/>
        <v>North Dakota,Divide County</v>
      </c>
      <c r="C2510" s="16" t="s">
        <v>50</v>
      </c>
      <c r="D2510" s="12" t="s">
        <v>1383</v>
      </c>
      <c r="E2510" s="17" t="s">
        <v>4883</v>
      </c>
      <c r="F2510" s="34">
        <v>4</v>
      </c>
      <c r="G2510" s="17">
        <v>1</v>
      </c>
      <c r="H2510" s="64">
        <v>3</v>
      </c>
      <c r="I2510" s="17">
        <v>1</v>
      </c>
      <c r="J2510" s="17">
        <v>1</v>
      </c>
      <c r="K2510" s="49">
        <v>4</v>
      </c>
      <c r="L2510" s="16">
        <f t="shared" si="82"/>
        <v>14</v>
      </c>
    </row>
    <row r="2511" spans="1:12" x14ac:dyDescent="0.25">
      <c r="A2511">
        <v>1969</v>
      </c>
      <c r="B2511" t="str">
        <f t="shared" si="83"/>
        <v>North Dakota,Dunn County</v>
      </c>
      <c r="C2511" s="16" t="s">
        <v>50</v>
      </c>
      <c r="D2511" s="12" t="s">
        <v>1384</v>
      </c>
      <c r="E2511" s="17" t="s">
        <v>4226</v>
      </c>
      <c r="F2511" s="34">
        <v>4</v>
      </c>
      <c r="G2511" s="17">
        <v>1</v>
      </c>
      <c r="H2511" s="36">
        <v>4</v>
      </c>
      <c r="I2511" s="17">
        <v>1</v>
      </c>
      <c r="J2511" s="50">
        <v>3</v>
      </c>
      <c r="K2511" s="49">
        <v>4</v>
      </c>
      <c r="L2511" s="16">
        <f t="shared" si="82"/>
        <v>17</v>
      </c>
    </row>
    <row r="2512" spans="1:12" x14ac:dyDescent="0.25">
      <c r="A2512">
        <v>1970</v>
      </c>
      <c r="B2512" t="str">
        <f t="shared" si="83"/>
        <v>North Dakota,Eddy County</v>
      </c>
      <c r="C2512" s="16" t="s">
        <v>50</v>
      </c>
      <c r="D2512" s="12" t="s">
        <v>1263</v>
      </c>
      <c r="E2512" s="17" t="s">
        <v>4884</v>
      </c>
      <c r="F2512" s="43">
        <v>3</v>
      </c>
      <c r="G2512" s="17">
        <v>1</v>
      </c>
      <c r="H2512" s="53">
        <v>3</v>
      </c>
      <c r="I2512" s="17">
        <v>1</v>
      </c>
      <c r="J2512" s="17">
        <v>1</v>
      </c>
      <c r="K2512" s="49">
        <v>4</v>
      </c>
      <c r="L2512" s="16">
        <f t="shared" si="82"/>
        <v>13</v>
      </c>
    </row>
    <row r="2513" spans="1:12" x14ac:dyDescent="0.25">
      <c r="A2513">
        <v>1971</v>
      </c>
      <c r="B2513" t="str">
        <f t="shared" si="83"/>
        <v>North Dakota,Emmons County</v>
      </c>
      <c r="C2513" s="16" t="s">
        <v>50</v>
      </c>
      <c r="D2513" s="12" t="s">
        <v>1385</v>
      </c>
      <c r="E2513" s="17" t="s">
        <v>4542</v>
      </c>
      <c r="F2513" s="34">
        <v>4</v>
      </c>
      <c r="G2513" s="27">
        <v>2</v>
      </c>
      <c r="H2513" s="53">
        <v>3</v>
      </c>
      <c r="I2513" s="17">
        <v>1</v>
      </c>
      <c r="J2513" s="17">
        <v>1</v>
      </c>
      <c r="K2513" s="49">
        <v>4</v>
      </c>
      <c r="L2513" s="16">
        <f t="shared" si="82"/>
        <v>15</v>
      </c>
    </row>
    <row r="2514" spans="1:12" x14ac:dyDescent="0.25">
      <c r="A2514">
        <v>1972</v>
      </c>
      <c r="B2514" t="str">
        <f t="shared" si="83"/>
        <v>North Dakota,Foster County</v>
      </c>
      <c r="C2514" s="16" t="s">
        <v>50</v>
      </c>
      <c r="D2514" s="12" t="s">
        <v>1386</v>
      </c>
      <c r="E2514" s="17" t="s">
        <v>4885</v>
      </c>
      <c r="F2514" s="43">
        <v>3</v>
      </c>
      <c r="G2514" s="17">
        <v>1</v>
      </c>
      <c r="H2514" s="53">
        <v>3</v>
      </c>
      <c r="I2514" s="17">
        <v>1</v>
      </c>
      <c r="J2514" s="17">
        <v>1</v>
      </c>
      <c r="K2514" s="49">
        <v>4</v>
      </c>
      <c r="L2514" s="16">
        <f t="shared" si="82"/>
        <v>13</v>
      </c>
    </row>
    <row r="2515" spans="1:12" x14ac:dyDescent="0.25">
      <c r="A2515">
        <v>1973</v>
      </c>
      <c r="B2515" t="str">
        <f t="shared" si="83"/>
        <v>North Dakota,Golden Valley County</v>
      </c>
      <c r="C2515" s="16" t="s">
        <v>50</v>
      </c>
      <c r="D2515" s="12" t="s">
        <v>1163</v>
      </c>
      <c r="E2515" s="17" t="s">
        <v>4348</v>
      </c>
      <c r="F2515" s="34">
        <v>4</v>
      </c>
      <c r="G2515" s="17">
        <v>1</v>
      </c>
      <c r="H2515" s="53">
        <v>3</v>
      </c>
      <c r="I2515" s="17">
        <v>1</v>
      </c>
      <c r="J2515" s="50">
        <v>3</v>
      </c>
      <c r="K2515" s="49">
        <v>4</v>
      </c>
      <c r="L2515" s="16">
        <f t="shared" si="82"/>
        <v>16</v>
      </c>
    </row>
    <row r="2516" spans="1:12" x14ac:dyDescent="0.25">
      <c r="A2516">
        <v>1974</v>
      </c>
      <c r="B2516" t="str">
        <f t="shared" si="83"/>
        <v>North Dakota,Grand Forks County</v>
      </c>
      <c r="C2516" s="16" t="s">
        <v>50</v>
      </c>
      <c r="D2516" s="12" t="s">
        <v>1387</v>
      </c>
      <c r="E2516" s="17" t="s">
        <v>4886</v>
      </c>
      <c r="F2516" s="43">
        <v>3</v>
      </c>
      <c r="G2516" s="17">
        <v>1</v>
      </c>
      <c r="H2516" s="53">
        <v>3</v>
      </c>
      <c r="I2516" s="17">
        <v>1</v>
      </c>
      <c r="J2516" s="17">
        <v>1</v>
      </c>
      <c r="K2516" s="49">
        <v>4</v>
      </c>
      <c r="L2516" s="16">
        <f t="shared" si="82"/>
        <v>13</v>
      </c>
    </row>
    <row r="2517" spans="1:12" x14ac:dyDescent="0.25">
      <c r="A2517">
        <v>1975</v>
      </c>
      <c r="B2517" t="str">
        <f t="shared" si="83"/>
        <v>North Dakota,Grant County</v>
      </c>
      <c r="C2517" s="16" t="s">
        <v>50</v>
      </c>
      <c r="D2517" s="12" t="s">
        <v>235</v>
      </c>
      <c r="E2517" s="17" t="s">
        <v>4349</v>
      </c>
      <c r="F2517" s="34">
        <v>4</v>
      </c>
      <c r="G2517" s="17">
        <v>1</v>
      </c>
      <c r="H2517" s="53">
        <v>3</v>
      </c>
      <c r="I2517" s="17">
        <v>1</v>
      </c>
      <c r="J2517" s="50">
        <v>3</v>
      </c>
      <c r="K2517" s="49">
        <v>4</v>
      </c>
      <c r="L2517" s="16">
        <f t="shared" si="82"/>
        <v>16</v>
      </c>
    </row>
    <row r="2518" spans="1:12" x14ac:dyDescent="0.25">
      <c r="A2518">
        <v>1976</v>
      </c>
      <c r="B2518" t="str">
        <f t="shared" si="83"/>
        <v>North Dakota,Griggs County</v>
      </c>
      <c r="C2518" s="16" t="s">
        <v>50</v>
      </c>
      <c r="D2518" s="12" t="s">
        <v>1388</v>
      </c>
      <c r="E2518" s="17" t="s">
        <v>4887</v>
      </c>
      <c r="F2518" s="43">
        <v>3</v>
      </c>
      <c r="G2518" s="17">
        <v>1</v>
      </c>
      <c r="H2518" s="53">
        <v>3</v>
      </c>
      <c r="I2518" s="17">
        <v>1</v>
      </c>
      <c r="J2518" s="17">
        <v>1</v>
      </c>
      <c r="K2518" s="49">
        <v>4</v>
      </c>
      <c r="L2518" s="16">
        <f t="shared" si="82"/>
        <v>13</v>
      </c>
    </row>
    <row r="2519" spans="1:12" x14ac:dyDescent="0.25">
      <c r="A2519">
        <v>1978</v>
      </c>
      <c r="B2519" t="str">
        <f t="shared" si="83"/>
        <v>North Dakota,Kidder County</v>
      </c>
      <c r="C2519" s="16" t="s">
        <v>50</v>
      </c>
      <c r="D2519" s="12" t="s">
        <v>1390</v>
      </c>
      <c r="E2519" s="17" t="s">
        <v>4748</v>
      </c>
      <c r="F2519" s="34">
        <v>4</v>
      </c>
      <c r="G2519" s="17">
        <v>1</v>
      </c>
      <c r="H2519" s="53">
        <v>3</v>
      </c>
      <c r="I2519" s="17">
        <v>1</v>
      </c>
      <c r="J2519" s="17">
        <v>1</v>
      </c>
      <c r="K2519" s="49">
        <v>4</v>
      </c>
      <c r="L2519" s="16">
        <f t="shared" si="82"/>
        <v>14</v>
      </c>
    </row>
    <row r="2520" spans="1:12" x14ac:dyDescent="0.25">
      <c r="A2520">
        <v>1980</v>
      </c>
      <c r="B2520" t="str">
        <f t="shared" si="83"/>
        <v>North Dakota,Logan County</v>
      </c>
      <c r="C2520" s="16" t="s">
        <v>50</v>
      </c>
      <c r="D2520" s="12" t="s">
        <v>245</v>
      </c>
      <c r="E2520" s="17" t="s">
        <v>4749</v>
      </c>
      <c r="F2520" s="34">
        <v>4</v>
      </c>
      <c r="G2520" s="17">
        <v>1</v>
      </c>
      <c r="H2520" s="53">
        <v>3</v>
      </c>
      <c r="I2520" s="17">
        <v>1</v>
      </c>
      <c r="J2520" s="17">
        <v>1</v>
      </c>
      <c r="K2520" s="49">
        <v>4</v>
      </c>
      <c r="L2520" s="16">
        <f t="shared" si="82"/>
        <v>14</v>
      </c>
    </row>
    <row r="2521" spans="1:12" x14ac:dyDescent="0.25">
      <c r="A2521">
        <v>1981</v>
      </c>
      <c r="B2521" t="str">
        <f t="shared" si="83"/>
        <v>North Dakota,McHenry County</v>
      </c>
      <c r="C2521" s="16" t="s">
        <v>50</v>
      </c>
      <c r="D2521" s="12" t="s">
        <v>617</v>
      </c>
      <c r="E2521" s="17" t="s">
        <v>4888</v>
      </c>
      <c r="F2521" s="34">
        <v>4</v>
      </c>
      <c r="G2521" s="17">
        <v>1</v>
      </c>
      <c r="H2521" s="64">
        <v>3</v>
      </c>
      <c r="I2521" s="17">
        <v>1</v>
      </c>
      <c r="J2521" s="17">
        <v>1</v>
      </c>
      <c r="K2521" s="49">
        <v>4</v>
      </c>
      <c r="L2521" s="16">
        <f t="shared" si="82"/>
        <v>14</v>
      </c>
    </row>
    <row r="2522" spans="1:12" x14ac:dyDescent="0.25">
      <c r="A2522">
        <v>1983</v>
      </c>
      <c r="B2522" t="str">
        <f t="shared" si="83"/>
        <v>North Dakota,McKenzie County</v>
      </c>
      <c r="C2522" s="16" t="s">
        <v>50</v>
      </c>
      <c r="D2522" s="12" t="s">
        <v>1392</v>
      </c>
      <c r="E2522" s="17" t="s">
        <v>4147</v>
      </c>
      <c r="F2522" s="34">
        <v>4</v>
      </c>
      <c r="G2522" s="27">
        <v>2</v>
      </c>
      <c r="H2522" s="53">
        <v>3</v>
      </c>
      <c r="I2522" s="17">
        <v>1</v>
      </c>
      <c r="J2522" s="55">
        <v>4</v>
      </c>
      <c r="K2522" s="49">
        <v>4</v>
      </c>
      <c r="L2522" s="16">
        <f t="shared" si="82"/>
        <v>18</v>
      </c>
    </row>
    <row r="2523" spans="1:12" x14ac:dyDescent="0.25">
      <c r="A2523">
        <v>1984</v>
      </c>
      <c r="B2523" t="str">
        <f t="shared" si="83"/>
        <v>North Dakota,McLean County</v>
      </c>
      <c r="C2523" s="16" t="s">
        <v>50</v>
      </c>
      <c r="D2523" s="12" t="s">
        <v>618</v>
      </c>
      <c r="E2523" s="17" t="s">
        <v>4750</v>
      </c>
      <c r="F2523" s="34">
        <v>4</v>
      </c>
      <c r="G2523" s="17">
        <v>1</v>
      </c>
      <c r="H2523" s="53">
        <v>3</v>
      </c>
      <c r="I2523" s="17">
        <v>1</v>
      </c>
      <c r="J2523" s="17">
        <v>1</v>
      </c>
      <c r="K2523" s="49">
        <v>4</v>
      </c>
      <c r="L2523" s="16">
        <f t="shared" si="82"/>
        <v>14</v>
      </c>
    </row>
    <row r="2524" spans="1:12" x14ac:dyDescent="0.25">
      <c r="A2524">
        <v>1985</v>
      </c>
      <c r="B2524" t="str">
        <f t="shared" si="83"/>
        <v>North Dakota,Mercer County</v>
      </c>
      <c r="C2524" s="16" t="s">
        <v>50</v>
      </c>
      <c r="D2524" s="12" t="s">
        <v>623</v>
      </c>
      <c r="E2524" s="17" t="s">
        <v>4751</v>
      </c>
      <c r="F2524" s="34">
        <v>4</v>
      </c>
      <c r="G2524" s="17">
        <v>1</v>
      </c>
      <c r="H2524" s="53">
        <v>3</v>
      </c>
      <c r="I2524" s="17">
        <v>1</v>
      </c>
      <c r="J2524" s="17">
        <v>1</v>
      </c>
      <c r="K2524" s="49">
        <v>4</v>
      </c>
      <c r="L2524" s="16">
        <f t="shared" si="82"/>
        <v>14</v>
      </c>
    </row>
    <row r="2525" spans="1:12" x14ac:dyDescent="0.25">
      <c r="A2525">
        <v>1986</v>
      </c>
      <c r="B2525" t="str">
        <f t="shared" si="83"/>
        <v>North Dakota,Morton County</v>
      </c>
      <c r="C2525" s="16" t="s">
        <v>50</v>
      </c>
      <c r="D2525" s="12" t="s">
        <v>762</v>
      </c>
      <c r="E2525" s="17" t="s">
        <v>4752</v>
      </c>
      <c r="F2525" s="34">
        <v>4</v>
      </c>
      <c r="G2525" s="17">
        <v>1</v>
      </c>
      <c r="H2525" s="53">
        <v>3</v>
      </c>
      <c r="I2525" s="17">
        <v>1</v>
      </c>
      <c r="J2525" s="17">
        <v>1</v>
      </c>
      <c r="K2525" s="49">
        <v>4</v>
      </c>
      <c r="L2525" s="16">
        <f t="shared" si="82"/>
        <v>14</v>
      </c>
    </row>
    <row r="2526" spans="1:12" x14ac:dyDescent="0.25">
      <c r="A2526">
        <v>1987</v>
      </c>
      <c r="B2526" t="str">
        <f t="shared" si="83"/>
        <v>North Dakota,Mountrail County</v>
      </c>
      <c r="C2526" s="16" t="s">
        <v>50</v>
      </c>
      <c r="D2526" s="12" t="s">
        <v>1393</v>
      </c>
      <c r="E2526" s="17" t="s">
        <v>4954</v>
      </c>
      <c r="F2526" s="43">
        <v>3</v>
      </c>
      <c r="G2526" s="17">
        <v>1</v>
      </c>
      <c r="H2526" s="64">
        <v>3</v>
      </c>
      <c r="I2526" s="17">
        <v>1</v>
      </c>
      <c r="J2526" s="17">
        <v>1</v>
      </c>
      <c r="K2526" s="49">
        <v>4</v>
      </c>
      <c r="L2526" s="16">
        <f t="shared" si="82"/>
        <v>13</v>
      </c>
    </row>
    <row r="2527" spans="1:12" x14ac:dyDescent="0.25">
      <c r="A2527">
        <v>1988</v>
      </c>
      <c r="B2527" t="str">
        <f t="shared" si="83"/>
        <v>North Dakota,Nelson County</v>
      </c>
      <c r="C2527" s="16" t="s">
        <v>50</v>
      </c>
      <c r="D2527" s="12" t="s">
        <v>836</v>
      </c>
      <c r="E2527" s="17" t="s">
        <v>4889</v>
      </c>
      <c r="F2527" s="43">
        <v>3</v>
      </c>
      <c r="G2527" s="17">
        <v>1</v>
      </c>
      <c r="H2527" s="53">
        <v>3</v>
      </c>
      <c r="I2527" s="17">
        <v>1</v>
      </c>
      <c r="J2527" s="17">
        <v>1</v>
      </c>
      <c r="K2527" s="49">
        <v>4</v>
      </c>
      <c r="L2527" s="16">
        <f t="shared" si="82"/>
        <v>13</v>
      </c>
    </row>
    <row r="2528" spans="1:12" x14ac:dyDescent="0.25">
      <c r="A2528">
        <v>1989</v>
      </c>
      <c r="B2528" t="str">
        <f t="shared" si="83"/>
        <v>North Dakota,Oliver County</v>
      </c>
      <c r="C2528" s="16" t="s">
        <v>50</v>
      </c>
      <c r="D2528" s="12" t="s">
        <v>1394</v>
      </c>
      <c r="E2528" s="17" t="s">
        <v>4753</v>
      </c>
      <c r="F2528" s="34">
        <v>4</v>
      </c>
      <c r="G2528" s="17">
        <v>1</v>
      </c>
      <c r="H2528" s="53">
        <v>3</v>
      </c>
      <c r="I2528" s="17">
        <v>1</v>
      </c>
      <c r="J2528" s="17">
        <v>1</v>
      </c>
      <c r="K2528" s="49">
        <v>4</v>
      </c>
      <c r="L2528" s="16">
        <f t="shared" si="82"/>
        <v>14</v>
      </c>
    </row>
    <row r="2529" spans="1:12" x14ac:dyDescent="0.25">
      <c r="A2529">
        <v>1990</v>
      </c>
      <c r="B2529" t="str">
        <f t="shared" si="83"/>
        <v>North Dakota,Pembina County</v>
      </c>
      <c r="C2529" s="16" t="s">
        <v>50</v>
      </c>
      <c r="D2529" s="12" t="s">
        <v>1395</v>
      </c>
      <c r="E2529" s="17" t="s">
        <v>4890</v>
      </c>
      <c r="F2529" s="43">
        <v>3</v>
      </c>
      <c r="G2529" s="17">
        <v>1</v>
      </c>
      <c r="H2529" s="53">
        <v>3</v>
      </c>
      <c r="I2529" s="17">
        <v>1</v>
      </c>
      <c r="J2529" s="17">
        <v>1</v>
      </c>
      <c r="K2529" s="49">
        <v>4</v>
      </c>
      <c r="L2529" s="16">
        <f t="shared" si="82"/>
        <v>13</v>
      </c>
    </row>
    <row r="2530" spans="1:12" x14ac:dyDescent="0.25">
      <c r="A2530">
        <v>1991</v>
      </c>
      <c r="B2530" t="str">
        <f t="shared" si="83"/>
        <v>North Dakota,Pierce County</v>
      </c>
      <c r="C2530" s="16" t="s">
        <v>50</v>
      </c>
      <c r="D2530" s="12" t="s">
        <v>517</v>
      </c>
      <c r="E2530" s="17" t="s">
        <v>4891</v>
      </c>
      <c r="F2530" s="34">
        <v>4</v>
      </c>
      <c r="G2530" s="17">
        <v>1</v>
      </c>
      <c r="H2530" s="64">
        <v>3</v>
      </c>
      <c r="I2530" s="17">
        <v>1</v>
      </c>
      <c r="J2530" s="17">
        <v>1</v>
      </c>
      <c r="K2530" s="49">
        <v>4</v>
      </c>
      <c r="L2530" s="16">
        <f t="shared" si="82"/>
        <v>14</v>
      </c>
    </row>
    <row r="2531" spans="1:12" x14ac:dyDescent="0.25">
      <c r="A2531">
        <v>1992</v>
      </c>
      <c r="B2531" t="str">
        <f t="shared" si="83"/>
        <v>North Dakota,Ramsey County</v>
      </c>
      <c r="C2531" s="16" t="s">
        <v>50</v>
      </c>
      <c r="D2531" s="12" t="s">
        <v>1054</v>
      </c>
      <c r="E2531" s="17" t="s">
        <v>4892</v>
      </c>
      <c r="F2531" s="43">
        <v>3</v>
      </c>
      <c r="G2531" s="17">
        <v>1</v>
      </c>
      <c r="H2531" s="53">
        <v>3</v>
      </c>
      <c r="I2531" s="17">
        <v>1</v>
      </c>
      <c r="J2531" s="17">
        <v>1</v>
      </c>
      <c r="K2531" s="49">
        <v>4</v>
      </c>
      <c r="L2531" s="16">
        <f t="shared" si="82"/>
        <v>13</v>
      </c>
    </row>
    <row r="2532" spans="1:12" x14ac:dyDescent="0.25">
      <c r="A2532">
        <v>1993</v>
      </c>
      <c r="B2532" t="str">
        <f t="shared" si="83"/>
        <v>North Dakota,Ransom County</v>
      </c>
      <c r="C2532" s="16" t="s">
        <v>50</v>
      </c>
      <c r="D2532" s="12" t="s">
        <v>1396</v>
      </c>
      <c r="E2532" s="17" t="s">
        <v>4754</v>
      </c>
      <c r="F2532" s="34">
        <v>4</v>
      </c>
      <c r="G2532" s="17">
        <v>1</v>
      </c>
      <c r="H2532" s="53">
        <v>3</v>
      </c>
      <c r="I2532" s="17">
        <v>1</v>
      </c>
      <c r="J2532" s="17">
        <v>1</v>
      </c>
      <c r="K2532" s="49">
        <v>4</v>
      </c>
      <c r="L2532" s="16">
        <f t="shared" si="82"/>
        <v>14</v>
      </c>
    </row>
    <row r="2533" spans="1:12" x14ac:dyDescent="0.25">
      <c r="A2533">
        <v>1994</v>
      </c>
      <c r="B2533" t="str">
        <f t="shared" si="83"/>
        <v>North Dakota,Renville County</v>
      </c>
      <c r="C2533" s="16" t="s">
        <v>50</v>
      </c>
      <c r="D2533" s="12" t="s">
        <v>1057</v>
      </c>
      <c r="E2533" s="17" t="s">
        <v>4955</v>
      </c>
      <c r="F2533" s="43">
        <v>3</v>
      </c>
      <c r="G2533" s="17">
        <v>1</v>
      </c>
      <c r="H2533" s="64">
        <v>3</v>
      </c>
      <c r="I2533" s="17">
        <v>1</v>
      </c>
      <c r="J2533" s="17">
        <v>1</v>
      </c>
      <c r="K2533" s="49">
        <v>4</v>
      </c>
      <c r="L2533" s="16">
        <f t="shared" si="82"/>
        <v>13</v>
      </c>
    </row>
    <row r="2534" spans="1:12" x14ac:dyDescent="0.25">
      <c r="A2534">
        <v>1996</v>
      </c>
      <c r="B2534" t="str">
        <f t="shared" si="83"/>
        <v>North Dakota,Rolette County</v>
      </c>
      <c r="C2534" s="16" t="s">
        <v>50</v>
      </c>
      <c r="D2534" s="12" t="s">
        <v>1397</v>
      </c>
      <c r="E2534" s="17" t="s">
        <v>4893</v>
      </c>
      <c r="F2534" s="43">
        <v>3</v>
      </c>
      <c r="G2534" s="17">
        <v>1</v>
      </c>
      <c r="H2534" s="53">
        <v>3</v>
      </c>
      <c r="I2534" s="17">
        <v>1</v>
      </c>
      <c r="J2534" s="17">
        <v>1</v>
      </c>
      <c r="K2534" s="49">
        <v>4</v>
      </c>
      <c r="L2534" s="16">
        <f t="shared" si="82"/>
        <v>13</v>
      </c>
    </row>
    <row r="2535" spans="1:12" x14ac:dyDescent="0.25">
      <c r="A2535">
        <v>1998</v>
      </c>
      <c r="B2535" t="str">
        <f t="shared" si="83"/>
        <v>North Dakota,Sheridan County</v>
      </c>
      <c r="C2535" s="16" t="s">
        <v>50</v>
      </c>
      <c r="D2535" s="12" t="s">
        <v>781</v>
      </c>
      <c r="E2535" s="17" t="s">
        <v>4894</v>
      </c>
      <c r="F2535" s="34">
        <v>4</v>
      </c>
      <c r="G2535" s="17">
        <v>1</v>
      </c>
      <c r="H2535" s="64">
        <v>3</v>
      </c>
      <c r="I2535" s="17">
        <v>1</v>
      </c>
      <c r="J2535" s="17">
        <v>1</v>
      </c>
      <c r="K2535" s="49">
        <v>4</v>
      </c>
      <c r="L2535" s="16">
        <f t="shared" si="82"/>
        <v>14</v>
      </c>
    </row>
    <row r="2536" spans="1:12" x14ac:dyDescent="0.25">
      <c r="A2536">
        <v>1999</v>
      </c>
      <c r="B2536" t="str">
        <f t="shared" si="83"/>
        <v>North Dakota,Sioux County</v>
      </c>
      <c r="C2536" s="16" t="s">
        <v>50</v>
      </c>
      <c r="D2536" s="12" t="s">
        <v>721</v>
      </c>
      <c r="E2536" s="17" t="s">
        <v>4227</v>
      </c>
      <c r="F2536" s="34">
        <v>4</v>
      </c>
      <c r="G2536" s="27">
        <v>2</v>
      </c>
      <c r="H2536" s="53">
        <v>3</v>
      </c>
      <c r="I2536" s="17">
        <v>1</v>
      </c>
      <c r="J2536" s="50">
        <v>3</v>
      </c>
      <c r="K2536" s="49">
        <v>4</v>
      </c>
      <c r="L2536" s="16">
        <f t="shared" si="82"/>
        <v>17</v>
      </c>
    </row>
    <row r="2537" spans="1:12" x14ac:dyDescent="0.25">
      <c r="A2537">
        <v>2001</v>
      </c>
      <c r="B2537" t="str">
        <f t="shared" si="83"/>
        <v>North Dakota,Stark County</v>
      </c>
      <c r="C2537" s="16" t="s">
        <v>50</v>
      </c>
      <c r="D2537" s="12" t="s">
        <v>632</v>
      </c>
      <c r="E2537" s="17" t="s">
        <v>4350</v>
      </c>
      <c r="F2537" s="34">
        <v>4</v>
      </c>
      <c r="G2537" s="17">
        <v>1</v>
      </c>
      <c r="H2537" s="53">
        <v>3</v>
      </c>
      <c r="I2537" s="17">
        <v>1</v>
      </c>
      <c r="J2537" s="50">
        <v>3</v>
      </c>
      <c r="K2537" s="49">
        <v>4</v>
      </c>
      <c r="L2537" s="16">
        <f t="shared" si="82"/>
        <v>16</v>
      </c>
    </row>
    <row r="2538" spans="1:12" x14ac:dyDescent="0.25">
      <c r="A2538">
        <v>2002</v>
      </c>
      <c r="B2538" t="str">
        <f t="shared" si="83"/>
        <v>North Dakota,Steele County</v>
      </c>
      <c r="C2538" s="16" t="s">
        <v>50</v>
      </c>
      <c r="D2538" s="12" t="s">
        <v>1064</v>
      </c>
      <c r="E2538" s="17" t="s">
        <v>4895</v>
      </c>
      <c r="F2538" s="43">
        <v>3</v>
      </c>
      <c r="G2538" s="17">
        <v>1</v>
      </c>
      <c r="H2538" s="53">
        <v>3</v>
      </c>
      <c r="I2538" s="17">
        <v>1</v>
      </c>
      <c r="J2538" s="17">
        <v>1</v>
      </c>
      <c r="K2538" s="49">
        <v>4</v>
      </c>
      <c r="L2538" s="16">
        <f t="shared" si="82"/>
        <v>13</v>
      </c>
    </row>
    <row r="2539" spans="1:12" x14ac:dyDescent="0.25">
      <c r="A2539">
        <v>2003</v>
      </c>
      <c r="B2539" t="str">
        <f t="shared" si="83"/>
        <v>North Dakota,Stutsman County</v>
      </c>
      <c r="C2539" s="16" t="s">
        <v>50</v>
      </c>
      <c r="D2539" s="12" t="s">
        <v>1400</v>
      </c>
      <c r="E2539" s="17" t="s">
        <v>4755</v>
      </c>
      <c r="F2539" s="34">
        <v>4</v>
      </c>
      <c r="G2539" s="17">
        <v>1</v>
      </c>
      <c r="H2539" s="53">
        <v>3</v>
      </c>
      <c r="I2539" s="17">
        <v>1</v>
      </c>
      <c r="J2539" s="17">
        <v>1</v>
      </c>
      <c r="K2539" s="49">
        <v>4</v>
      </c>
      <c r="L2539" s="16">
        <f t="shared" si="82"/>
        <v>14</v>
      </c>
    </row>
    <row r="2540" spans="1:12" x14ac:dyDescent="0.25">
      <c r="A2540">
        <v>2004</v>
      </c>
      <c r="B2540" t="str">
        <f t="shared" si="83"/>
        <v>North Dakota,Towner County</v>
      </c>
      <c r="C2540" s="16" t="s">
        <v>50</v>
      </c>
      <c r="D2540" s="12" t="s">
        <v>1401</v>
      </c>
      <c r="E2540" s="17" t="s">
        <v>4896</v>
      </c>
      <c r="F2540" s="43">
        <v>3</v>
      </c>
      <c r="G2540" s="17">
        <v>1</v>
      </c>
      <c r="H2540" s="53">
        <v>3</v>
      </c>
      <c r="I2540" s="17">
        <v>1</v>
      </c>
      <c r="J2540" s="17">
        <v>1</v>
      </c>
      <c r="K2540" s="49">
        <v>4</v>
      </c>
      <c r="L2540" s="16">
        <f t="shared" si="82"/>
        <v>13</v>
      </c>
    </row>
    <row r="2541" spans="1:12" x14ac:dyDescent="0.25">
      <c r="A2541">
        <v>2005</v>
      </c>
      <c r="B2541" t="str">
        <f t="shared" si="83"/>
        <v>North Dakota,Traill County</v>
      </c>
      <c r="C2541" s="16" t="s">
        <v>50</v>
      </c>
      <c r="D2541" s="12" t="s">
        <v>1402</v>
      </c>
      <c r="E2541" s="17" t="s">
        <v>4897</v>
      </c>
      <c r="F2541" s="43">
        <v>3</v>
      </c>
      <c r="G2541" s="17">
        <v>1</v>
      </c>
      <c r="H2541" s="53">
        <v>3</v>
      </c>
      <c r="I2541" s="17">
        <v>1</v>
      </c>
      <c r="J2541" s="17">
        <v>1</v>
      </c>
      <c r="K2541" s="49">
        <v>4</v>
      </c>
      <c r="L2541" s="16">
        <f t="shared" si="82"/>
        <v>13</v>
      </c>
    </row>
    <row r="2542" spans="1:12" x14ac:dyDescent="0.25">
      <c r="A2542">
        <v>2006</v>
      </c>
      <c r="B2542" t="str">
        <f t="shared" si="83"/>
        <v>North Dakota,Walsh County</v>
      </c>
      <c r="C2542" s="16" t="s">
        <v>50</v>
      </c>
      <c r="D2542" s="12" t="s">
        <v>1403</v>
      </c>
      <c r="E2542" s="17" t="s">
        <v>4898</v>
      </c>
      <c r="F2542" s="43">
        <v>3</v>
      </c>
      <c r="G2542" s="17">
        <v>1</v>
      </c>
      <c r="H2542" s="53">
        <v>3</v>
      </c>
      <c r="I2542" s="17">
        <v>1</v>
      </c>
      <c r="J2542" s="17">
        <v>1</v>
      </c>
      <c r="K2542" s="49">
        <v>4</v>
      </c>
      <c r="L2542" s="16">
        <f t="shared" si="82"/>
        <v>13</v>
      </c>
    </row>
    <row r="2543" spans="1:12" x14ac:dyDescent="0.25">
      <c r="A2543">
        <v>2007</v>
      </c>
      <c r="B2543" t="str">
        <f t="shared" si="83"/>
        <v>North Dakota,Ward County</v>
      </c>
      <c r="C2543" s="16" t="s">
        <v>50</v>
      </c>
      <c r="D2543" s="12" t="s">
        <v>1404</v>
      </c>
      <c r="E2543" s="17" t="s">
        <v>4956</v>
      </c>
      <c r="F2543" s="43">
        <v>3</v>
      </c>
      <c r="G2543" s="17">
        <v>1</v>
      </c>
      <c r="H2543" s="64">
        <v>3</v>
      </c>
      <c r="I2543" s="17">
        <v>1</v>
      </c>
      <c r="J2543" s="17">
        <v>1</v>
      </c>
      <c r="K2543" s="49">
        <v>4</v>
      </c>
      <c r="L2543" s="16">
        <f t="shared" si="82"/>
        <v>13</v>
      </c>
    </row>
    <row r="2544" spans="1:12" x14ac:dyDescent="0.25">
      <c r="A2544">
        <v>2008</v>
      </c>
      <c r="B2544" t="str">
        <f t="shared" si="83"/>
        <v>North Dakota,Wells County</v>
      </c>
      <c r="C2544" s="16" t="s">
        <v>50</v>
      </c>
      <c r="D2544" s="12" t="s">
        <v>681</v>
      </c>
      <c r="E2544" s="17" t="s">
        <v>4756</v>
      </c>
      <c r="F2544" s="34">
        <v>4</v>
      </c>
      <c r="G2544" s="17">
        <v>1</v>
      </c>
      <c r="H2544" s="53">
        <v>3</v>
      </c>
      <c r="I2544" s="17">
        <v>1</v>
      </c>
      <c r="J2544" s="17">
        <v>1</v>
      </c>
      <c r="K2544" s="49">
        <v>4</v>
      </c>
      <c r="L2544" s="16">
        <f t="shared" si="82"/>
        <v>14</v>
      </c>
    </row>
    <row r="2545" spans="1:12" x14ac:dyDescent="0.25">
      <c r="A2545">
        <v>2009</v>
      </c>
      <c r="B2545" t="str">
        <f t="shared" si="83"/>
        <v>North Dakota,Williams County</v>
      </c>
      <c r="C2545" s="16" t="s">
        <v>50</v>
      </c>
      <c r="D2545" s="12" t="s">
        <v>1405</v>
      </c>
      <c r="E2545" s="17" t="s">
        <v>4899</v>
      </c>
      <c r="F2545" s="34">
        <v>4</v>
      </c>
      <c r="G2545" s="17">
        <v>1</v>
      </c>
      <c r="H2545" s="64">
        <v>3</v>
      </c>
      <c r="I2545" s="17">
        <v>1</v>
      </c>
      <c r="J2545" s="17">
        <v>1</v>
      </c>
      <c r="K2545" s="49">
        <v>4</v>
      </c>
      <c r="L2545" s="16">
        <f t="shared" si="82"/>
        <v>14</v>
      </c>
    </row>
    <row r="2546" spans="1:12" x14ac:dyDescent="0.25">
      <c r="A2546">
        <v>2011</v>
      </c>
      <c r="B2546" t="str">
        <f t="shared" si="83"/>
        <v>Ohio,Allen County</v>
      </c>
      <c r="C2546" s="16" t="s">
        <v>51</v>
      </c>
      <c r="D2546" s="12" t="s">
        <v>642</v>
      </c>
      <c r="E2546" s="17" t="s">
        <v>4543</v>
      </c>
      <c r="F2546" s="43">
        <v>3</v>
      </c>
      <c r="G2546" s="19">
        <v>4</v>
      </c>
      <c r="H2546" s="53">
        <v>3</v>
      </c>
      <c r="I2546" s="17">
        <v>1</v>
      </c>
      <c r="J2546" s="17">
        <v>1</v>
      </c>
      <c r="K2546" s="49">
        <v>4</v>
      </c>
      <c r="L2546" s="16">
        <f t="shared" si="82"/>
        <v>16</v>
      </c>
    </row>
    <row r="2547" spans="1:12" x14ac:dyDescent="0.25">
      <c r="A2547">
        <v>2012</v>
      </c>
      <c r="B2547" t="str">
        <f t="shared" si="83"/>
        <v>Ohio,Ashland County</v>
      </c>
      <c r="C2547" s="16" t="s">
        <v>51</v>
      </c>
      <c r="D2547" s="12" t="s">
        <v>1406</v>
      </c>
      <c r="E2547" s="17" t="s">
        <v>4757</v>
      </c>
      <c r="F2547" s="43">
        <v>3</v>
      </c>
      <c r="G2547" s="27">
        <v>2</v>
      </c>
      <c r="H2547" s="53">
        <v>3</v>
      </c>
      <c r="I2547" s="17">
        <v>1</v>
      </c>
      <c r="J2547" s="17">
        <v>1</v>
      </c>
      <c r="K2547" s="49">
        <v>4</v>
      </c>
      <c r="L2547" s="16">
        <f t="shared" si="82"/>
        <v>14</v>
      </c>
    </row>
    <row r="2548" spans="1:12" x14ac:dyDescent="0.25">
      <c r="A2548">
        <v>2013</v>
      </c>
      <c r="B2548" t="str">
        <f t="shared" si="83"/>
        <v>Ohio,Ashtabula County</v>
      </c>
      <c r="C2548" s="16" t="s">
        <v>51</v>
      </c>
      <c r="D2548" s="12" t="s">
        <v>1407</v>
      </c>
      <c r="E2548" s="17" t="s">
        <v>4544</v>
      </c>
      <c r="F2548" s="43">
        <v>3</v>
      </c>
      <c r="G2548" s="19">
        <v>4</v>
      </c>
      <c r="H2548" s="53">
        <v>3</v>
      </c>
      <c r="I2548" s="17">
        <v>1</v>
      </c>
      <c r="J2548" s="17">
        <v>1</v>
      </c>
      <c r="K2548" s="49">
        <v>4</v>
      </c>
      <c r="L2548" s="16">
        <f t="shared" si="82"/>
        <v>16</v>
      </c>
    </row>
    <row r="2549" spans="1:12" x14ac:dyDescent="0.25">
      <c r="A2549">
        <v>2016</v>
      </c>
      <c r="B2549" t="str">
        <f t="shared" si="83"/>
        <v>Ohio,Belmont County</v>
      </c>
      <c r="C2549" s="16" t="s">
        <v>51</v>
      </c>
      <c r="D2549" s="12" t="s">
        <v>1410</v>
      </c>
      <c r="E2549" s="17" t="s">
        <v>4351</v>
      </c>
      <c r="F2549" s="43">
        <v>3</v>
      </c>
      <c r="G2549" s="19">
        <v>4</v>
      </c>
      <c r="H2549" s="53">
        <v>3</v>
      </c>
      <c r="I2549" s="17">
        <v>1</v>
      </c>
      <c r="J2549" s="30">
        <v>2</v>
      </c>
      <c r="K2549" s="49">
        <v>4</v>
      </c>
      <c r="L2549" s="16">
        <f t="shared" si="82"/>
        <v>17</v>
      </c>
    </row>
    <row r="2550" spans="1:12" x14ac:dyDescent="0.25">
      <c r="A2550">
        <v>2024</v>
      </c>
      <c r="B2550" t="str">
        <f t="shared" si="83"/>
        <v>Ohio,Columbiana County</v>
      </c>
      <c r="C2550" s="16" t="s">
        <v>51</v>
      </c>
      <c r="D2550" s="12" t="s">
        <v>1412</v>
      </c>
      <c r="E2550" s="17" t="s">
        <v>4545</v>
      </c>
      <c r="F2550" s="43">
        <v>3</v>
      </c>
      <c r="G2550" s="19">
        <v>4</v>
      </c>
      <c r="H2550" s="53">
        <v>3</v>
      </c>
      <c r="I2550" s="17">
        <v>1</v>
      </c>
      <c r="J2550" s="17">
        <v>1</v>
      </c>
      <c r="K2550" s="49">
        <v>4</v>
      </c>
      <c r="L2550" s="16">
        <f t="shared" si="82"/>
        <v>16</v>
      </c>
    </row>
    <row r="2551" spans="1:12" x14ac:dyDescent="0.25">
      <c r="A2551">
        <v>2027</v>
      </c>
      <c r="B2551" t="str">
        <f t="shared" si="83"/>
        <v>Ohio,Cuyahoga County</v>
      </c>
      <c r="C2551" s="16" t="s">
        <v>51</v>
      </c>
      <c r="D2551" s="12" t="s">
        <v>1414</v>
      </c>
      <c r="E2551" s="17" t="s">
        <v>4546</v>
      </c>
      <c r="F2551" s="43">
        <v>3</v>
      </c>
      <c r="G2551" s="37">
        <v>5</v>
      </c>
      <c r="H2551" s="64">
        <v>3</v>
      </c>
      <c r="I2551" s="17">
        <v>1</v>
      </c>
      <c r="J2551" s="17">
        <v>1</v>
      </c>
      <c r="K2551" s="49">
        <v>4</v>
      </c>
      <c r="L2551" s="16">
        <f t="shared" si="82"/>
        <v>17</v>
      </c>
    </row>
    <row r="2552" spans="1:12" x14ac:dyDescent="0.25">
      <c r="A2552">
        <v>2029</v>
      </c>
      <c r="B2552" t="str">
        <f t="shared" si="83"/>
        <v>Ohio,Defiance County</v>
      </c>
      <c r="C2552" s="16" t="s">
        <v>51</v>
      </c>
      <c r="D2552" s="12" t="s">
        <v>1416</v>
      </c>
      <c r="E2552" s="17" t="s">
        <v>4228</v>
      </c>
      <c r="F2552" s="34">
        <v>4</v>
      </c>
      <c r="G2552" s="37">
        <v>5</v>
      </c>
      <c r="H2552" s="53">
        <v>3</v>
      </c>
      <c r="I2552" s="17">
        <v>1</v>
      </c>
      <c r="J2552" s="17">
        <v>1</v>
      </c>
      <c r="K2552" s="49">
        <v>4</v>
      </c>
      <c r="L2552" s="16">
        <f t="shared" si="82"/>
        <v>18</v>
      </c>
    </row>
    <row r="2553" spans="1:12" x14ac:dyDescent="0.25">
      <c r="A2553">
        <v>2031</v>
      </c>
      <c r="B2553" t="str">
        <f t="shared" si="83"/>
        <v>Ohio,Erie County</v>
      </c>
      <c r="C2553" s="16" t="s">
        <v>51</v>
      </c>
      <c r="D2553" s="12" t="s">
        <v>1289</v>
      </c>
      <c r="E2553" s="17" t="s">
        <v>4758</v>
      </c>
      <c r="F2553" s="43">
        <v>3</v>
      </c>
      <c r="G2553" s="27">
        <v>2</v>
      </c>
      <c r="H2553" s="53">
        <v>3</v>
      </c>
      <c r="I2553" s="17">
        <v>1</v>
      </c>
      <c r="J2553" s="17">
        <v>1</v>
      </c>
      <c r="K2553" s="49">
        <v>4</v>
      </c>
      <c r="L2553" s="16">
        <f t="shared" si="82"/>
        <v>14</v>
      </c>
    </row>
    <row r="2554" spans="1:12" x14ac:dyDescent="0.25">
      <c r="A2554">
        <v>2035</v>
      </c>
      <c r="B2554" t="str">
        <f t="shared" si="83"/>
        <v>Ohio,Fulton County</v>
      </c>
      <c r="C2554" s="16" t="s">
        <v>51</v>
      </c>
      <c r="D2554" s="12" t="s">
        <v>233</v>
      </c>
      <c r="E2554" s="17" t="s">
        <v>4547</v>
      </c>
      <c r="F2554" s="43">
        <v>3</v>
      </c>
      <c r="G2554" s="19">
        <v>4</v>
      </c>
      <c r="H2554" s="53">
        <v>3</v>
      </c>
      <c r="I2554" s="17">
        <v>1</v>
      </c>
      <c r="J2554" s="17">
        <v>1</v>
      </c>
      <c r="K2554" s="49">
        <v>4</v>
      </c>
      <c r="L2554" s="16">
        <f t="shared" si="82"/>
        <v>16</v>
      </c>
    </row>
    <row r="2555" spans="1:12" x14ac:dyDescent="0.25">
      <c r="A2555">
        <v>2037</v>
      </c>
      <c r="B2555" t="str">
        <f t="shared" si="83"/>
        <v>Ohio,Geauga County</v>
      </c>
      <c r="C2555" s="16" t="s">
        <v>51</v>
      </c>
      <c r="D2555" s="12" t="s">
        <v>1418</v>
      </c>
      <c r="E2555" s="17" t="s">
        <v>4548</v>
      </c>
      <c r="F2555" s="43">
        <v>3</v>
      </c>
      <c r="G2555" s="19">
        <v>4</v>
      </c>
      <c r="H2555" s="53">
        <v>3</v>
      </c>
      <c r="I2555" s="17">
        <v>1</v>
      </c>
      <c r="J2555" s="17">
        <v>1</v>
      </c>
      <c r="K2555" s="49">
        <v>4</v>
      </c>
      <c r="L2555" s="16">
        <f t="shared" si="82"/>
        <v>16</v>
      </c>
    </row>
    <row r="2556" spans="1:12" x14ac:dyDescent="0.25">
      <c r="A2556">
        <v>2041</v>
      </c>
      <c r="B2556" t="str">
        <f t="shared" si="83"/>
        <v>Ohio,Hancock County</v>
      </c>
      <c r="C2556" s="16" t="s">
        <v>51</v>
      </c>
      <c r="D2556" s="12" t="s">
        <v>493</v>
      </c>
      <c r="E2556" s="17" t="s">
        <v>4352</v>
      </c>
      <c r="F2556" s="34">
        <v>4</v>
      </c>
      <c r="G2556" s="19">
        <v>4</v>
      </c>
      <c r="H2556" s="53">
        <v>3</v>
      </c>
      <c r="I2556" s="17">
        <v>1</v>
      </c>
      <c r="J2556" s="17">
        <v>1</v>
      </c>
      <c r="K2556" s="49">
        <v>4</v>
      </c>
      <c r="L2556" s="16">
        <f t="shared" si="82"/>
        <v>17</v>
      </c>
    </row>
    <row r="2557" spans="1:12" x14ac:dyDescent="0.25">
      <c r="A2557">
        <v>2048</v>
      </c>
      <c r="B2557" t="str">
        <f t="shared" si="83"/>
        <v>Ohio,Huron County</v>
      </c>
      <c r="C2557" s="16" t="s">
        <v>51</v>
      </c>
      <c r="D2557" s="12" t="s">
        <v>973</v>
      </c>
      <c r="E2557" s="17" t="s">
        <v>4353</v>
      </c>
      <c r="F2557" s="43">
        <v>3</v>
      </c>
      <c r="G2557" s="37">
        <v>5</v>
      </c>
      <c r="H2557" s="53">
        <v>3</v>
      </c>
      <c r="I2557" s="17">
        <v>1</v>
      </c>
      <c r="J2557" s="17">
        <v>1</v>
      </c>
      <c r="K2557" s="49">
        <v>4</v>
      </c>
      <c r="L2557" s="16">
        <f t="shared" si="82"/>
        <v>17</v>
      </c>
    </row>
    <row r="2558" spans="1:12" x14ac:dyDescent="0.25">
      <c r="A2558">
        <v>2050</v>
      </c>
      <c r="B2558" t="str">
        <f t="shared" si="83"/>
        <v>Ohio,Jefferson County</v>
      </c>
      <c r="C2558" s="16" t="s">
        <v>51</v>
      </c>
      <c r="D2558" s="12" t="s">
        <v>141</v>
      </c>
      <c r="E2558" s="17" t="s">
        <v>4354</v>
      </c>
      <c r="F2558" s="43">
        <v>3</v>
      </c>
      <c r="G2558" s="19">
        <v>4</v>
      </c>
      <c r="H2558" s="53">
        <v>3</v>
      </c>
      <c r="I2558" s="17">
        <v>1</v>
      </c>
      <c r="J2558" s="30">
        <v>2</v>
      </c>
      <c r="K2558" s="49">
        <v>4</v>
      </c>
      <c r="L2558" s="16">
        <f t="shared" si="82"/>
        <v>17</v>
      </c>
    </row>
    <row r="2559" spans="1:12" x14ac:dyDescent="0.25">
      <c r="A2559">
        <v>2052</v>
      </c>
      <c r="B2559" t="str">
        <f t="shared" si="83"/>
        <v>Ohio,Lake County</v>
      </c>
      <c r="C2559" s="16" t="s">
        <v>51</v>
      </c>
      <c r="D2559" s="12" t="s">
        <v>287</v>
      </c>
      <c r="E2559" s="17" t="s">
        <v>4549</v>
      </c>
      <c r="F2559" s="43">
        <v>3</v>
      </c>
      <c r="G2559" s="19">
        <v>4</v>
      </c>
      <c r="H2559" s="53">
        <v>3</v>
      </c>
      <c r="I2559" s="17">
        <v>1</v>
      </c>
      <c r="J2559" s="17">
        <v>1</v>
      </c>
      <c r="K2559" s="49">
        <v>4</v>
      </c>
      <c r="L2559" s="16">
        <f t="shared" si="82"/>
        <v>16</v>
      </c>
    </row>
    <row r="2560" spans="1:12" x14ac:dyDescent="0.25">
      <c r="A2560">
        <v>2056</v>
      </c>
      <c r="B2560" t="str">
        <f t="shared" si="83"/>
        <v>Ohio,Lorain County</v>
      </c>
      <c r="C2560" s="16" t="s">
        <v>51</v>
      </c>
      <c r="D2560" s="12" t="s">
        <v>1423</v>
      </c>
      <c r="E2560" s="17" t="s">
        <v>4550</v>
      </c>
      <c r="F2560" s="43">
        <v>3</v>
      </c>
      <c r="G2560" s="19">
        <v>4</v>
      </c>
      <c r="H2560" s="53">
        <v>3</v>
      </c>
      <c r="I2560" s="17">
        <v>1</v>
      </c>
      <c r="J2560" s="17">
        <v>1</v>
      </c>
      <c r="K2560" s="49">
        <v>4</v>
      </c>
      <c r="L2560" s="16">
        <f t="shared" si="82"/>
        <v>16</v>
      </c>
    </row>
    <row r="2561" spans="1:12" x14ac:dyDescent="0.25">
      <c r="A2561">
        <v>2057</v>
      </c>
      <c r="B2561" t="str">
        <f t="shared" si="83"/>
        <v>Ohio,Lucas County</v>
      </c>
      <c r="C2561" s="16" t="s">
        <v>51</v>
      </c>
      <c r="D2561" s="12" t="s">
        <v>706</v>
      </c>
      <c r="E2561" s="17" t="s">
        <v>4229</v>
      </c>
      <c r="F2561" s="34">
        <v>4</v>
      </c>
      <c r="G2561" s="37">
        <v>5</v>
      </c>
      <c r="H2561" s="53">
        <v>3</v>
      </c>
      <c r="I2561" s="17">
        <v>1</v>
      </c>
      <c r="J2561" s="17">
        <v>1</v>
      </c>
      <c r="K2561" s="49">
        <v>4</v>
      </c>
      <c r="L2561" s="16">
        <f t="shared" si="82"/>
        <v>18</v>
      </c>
    </row>
    <row r="2562" spans="1:12" x14ac:dyDescent="0.25">
      <c r="A2562">
        <v>2059</v>
      </c>
      <c r="B2562" t="str">
        <f t="shared" si="83"/>
        <v>Ohio,Mahoning County</v>
      </c>
      <c r="C2562" s="16" t="s">
        <v>51</v>
      </c>
      <c r="D2562" s="12" t="s">
        <v>1424</v>
      </c>
      <c r="E2562" s="17" t="s">
        <v>4551</v>
      </c>
      <c r="F2562" s="43">
        <v>3</v>
      </c>
      <c r="G2562" s="19">
        <v>4</v>
      </c>
      <c r="H2562" s="53">
        <v>3</v>
      </c>
      <c r="I2562" s="17">
        <v>1</v>
      </c>
      <c r="J2562" s="17">
        <v>1</v>
      </c>
      <c r="K2562" s="49">
        <v>4</v>
      </c>
      <c r="L2562" s="16">
        <f t="shared" ref="L2562:L2625" si="84">SUM(F2562:K2562)</f>
        <v>16</v>
      </c>
    </row>
    <row r="2563" spans="1:12" x14ac:dyDescent="0.25">
      <c r="A2563">
        <v>2061</v>
      </c>
      <c r="B2563" t="str">
        <f t="shared" ref="B2563:B2626" si="85">C2563&amp;","&amp;D2563</f>
        <v>Ohio,Medina County</v>
      </c>
      <c r="C2563" s="16" t="s">
        <v>51</v>
      </c>
      <c r="D2563" s="12" t="s">
        <v>1425</v>
      </c>
      <c r="E2563" s="17" t="s">
        <v>4552</v>
      </c>
      <c r="F2563" s="43">
        <v>3</v>
      </c>
      <c r="G2563" s="19">
        <v>4</v>
      </c>
      <c r="H2563" s="53">
        <v>3</v>
      </c>
      <c r="I2563" s="17">
        <v>1</v>
      </c>
      <c r="J2563" s="17">
        <v>1</v>
      </c>
      <c r="K2563" s="49">
        <v>4</v>
      </c>
      <c r="L2563" s="16">
        <f t="shared" si="84"/>
        <v>16</v>
      </c>
    </row>
    <row r="2564" spans="1:12" x14ac:dyDescent="0.25">
      <c r="A2564">
        <v>2071</v>
      </c>
      <c r="B2564" t="str">
        <f t="shared" si="85"/>
        <v>Ohio,Ottawa County</v>
      </c>
      <c r="C2564" s="16" t="s">
        <v>51</v>
      </c>
      <c r="D2564" s="12" t="s">
        <v>769</v>
      </c>
      <c r="E2564" s="17" t="s">
        <v>4355</v>
      </c>
      <c r="F2564" s="43">
        <v>3</v>
      </c>
      <c r="G2564" s="37">
        <v>5</v>
      </c>
      <c r="H2564" s="53">
        <v>3</v>
      </c>
      <c r="I2564" s="17">
        <v>1</v>
      </c>
      <c r="J2564" s="17">
        <v>1</v>
      </c>
      <c r="K2564" s="49">
        <v>4</v>
      </c>
      <c r="L2564" s="16">
        <f t="shared" si="84"/>
        <v>17</v>
      </c>
    </row>
    <row r="2565" spans="1:12" x14ac:dyDescent="0.25">
      <c r="A2565">
        <v>2076</v>
      </c>
      <c r="B2565" t="str">
        <f t="shared" si="85"/>
        <v>Ohio,Portage County</v>
      </c>
      <c r="C2565" s="16" t="s">
        <v>51</v>
      </c>
      <c r="D2565" s="12" t="s">
        <v>1430</v>
      </c>
      <c r="E2565" s="17" t="s">
        <v>4759</v>
      </c>
      <c r="F2565" s="43">
        <v>3</v>
      </c>
      <c r="G2565" s="27">
        <v>2</v>
      </c>
      <c r="H2565" s="53">
        <v>3</v>
      </c>
      <c r="I2565" s="17">
        <v>1</v>
      </c>
      <c r="J2565" s="17">
        <v>1</v>
      </c>
      <c r="K2565" s="49">
        <v>4</v>
      </c>
      <c r="L2565" s="16">
        <f t="shared" si="84"/>
        <v>14</v>
      </c>
    </row>
    <row r="2566" spans="1:12" x14ac:dyDescent="0.25">
      <c r="A2566">
        <v>2079</v>
      </c>
      <c r="B2566" t="str">
        <f t="shared" si="85"/>
        <v>Ohio,Richland County</v>
      </c>
      <c r="C2566" s="16" t="s">
        <v>51</v>
      </c>
      <c r="D2566" s="12" t="s">
        <v>628</v>
      </c>
      <c r="E2566" s="17" t="s">
        <v>4760</v>
      </c>
      <c r="F2566" s="43">
        <v>3</v>
      </c>
      <c r="G2566" s="27">
        <v>2</v>
      </c>
      <c r="H2566" s="53">
        <v>3</v>
      </c>
      <c r="I2566" s="17">
        <v>1</v>
      </c>
      <c r="J2566" s="17">
        <v>1</v>
      </c>
      <c r="K2566" s="49">
        <v>4</v>
      </c>
      <c r="L2566" s="16">
        <f t="shared" si="84"/>
        <v>14</v>
      </c>
    </row>
    <row r="2567" spans="1:12" x14ac:dyDescent="0.25">
      <c r="A2567">
        <v>2081</v>
      </c>
      <c r="B2567" t="str">
        <f t="shared" si="85"/>
        <v>Ohio,Sandusky County</v>
      </c>
      <c r="C2567" s="16" t="s">
        <v>51</v>
      </c>
      <c r="D2567" s="12" t="s">
        <v>1433</v>
      </c>
      <c r="E2567" s="17" t="s">
        <v>4230</v>
      </c>
      <c r="F2567" s="34">
        <v>4</v>
      </c>
      <c r="G2567" s="37">
        <v>5</v>
      </c>
      <c r="H2567" s="53">
        <v>3</v>
      </c>
      <c r="I2567" s="17">
        <v>1</v>
      </c>
      <c r="J2567" s="17">
        <v>1</v>
      </c>
      <c r="K2567" s="49">
        <v>4</v>
      </c>
      <c r="L2567" s="16">
        <f t="shared" si="84"/>
        <v>18</v>
      </c>
    </row>
    <row r="2568" spans="1:12" x14ac:dyDescent="0.25">
      <c r="A2568">
        <v>2083</v>
      </c>
      <c r="B2568" t="str">
        <f t="shared" si="85"/>
        <v>Ohio,Seneca County</v>
      </c>
      <c r="C2568" s="16" t="s">
        <v>51</v>
      </c>
      <c r="D2568" s="12" t="s">
        <v>1304</v>
      </c>
      <c r="E2568" s="17" t="s">
        <v>4231</v>
      </c>
      <c r="F2568" s="34">
        <v>4</v>
      </c>
      <c r="G2568" s="37">
        <v>5</v>
      </c>
      <c r="H2568" s="53">
        <v>3</v>
      </c>
      <c r="I2568" s="17">
        <v>1</v>
      </c>
      <c r="J2568" s="17">
        <v>1</v>
      </c>
      <c r="K2568" s="49">
        <v>4</v>
      </c>
      <c r="L2568" s="16">
        <f t="shared" si="84"/>
        <v>18</v>
      </c>
    </row>
    <row r="2569" spans="1:12" x14ac:dyDescent="0.25">
      <c r="A2569">
        <v>2085</v>
      </c>
      <c r="B2569" t="str">
        <f t="shared" si="85"/>
        <v>Ohio,Stark County</v>
      </c>
      <c r="C2569" s="16" t="s">
        <v>51</v>
      </c>
      <c r="D2569" s="12" t="s">
        <v>632</v>
      </c>
      <c r="E2569" s="17" t="s">
        <v>4553</v>
      </c>
      <c r="F2569" s="43">
        <v>3</v>
      </c>
      <c r="G2569" s="19">
        <v>4</v>
      </c>
      <c r="H2569" s="53">
        <v>3</v>
      </c>
      <c r="I2569" s="17">
        <v>1</v>
      </c>
      <c r="J2569" s="17">
        <v>1</v>
      </c>
      <c r="K2569" s="49">
        <v>4</v>
      </c>
      <c r="L2569" s="16">
        <f t="shared" si="84"/>
        <v>16</v>
      </c>
    </row>
    <row r="2570" spans="1:12" x14ac:dyDescent="0.25">
      <c r="A2570">
        <v>2086</v>
      </c>
      <c r="B2570" t="str">
        <f t="shared" si="85"/>
        <v>Ohio,Summit County</v>
      </c>
      <c r="C2570" s="16" t="s">
        <v>51</v>
      </c>
      <c r="D2570" s="12" t="s">
        <v>379</v>
      </c>
      <c r="E2570" s="17" t="s">
        <v>4554</v>
      </c>
      <c r="F2570" s="43">
        <v>3</v>
      </c>
      <c r="G2570" s="19">
        <v>4</v>
      </c>
      <c r="H2570" s="53">
        <v>3</v>
      </c>
      <c r="I2570" s="17">
        <v>1</v>
      </c>
      <c r="J2570" s="17">
        <v>1</v>
      </c>
      <c r="K2570" s="49">
        <v>4</v>
      </c>
      <c r="L2570" s="16">
        <f t="shared" si="84"/>
        <v>16</v>
      </c>
    </row>
    <row r="2571" spans="1:12" x14ac:dyDescent="0.25">
      <c r="A2571">
        <v>2087</v>
      </c>
      <c r="B2571" t="str">
        <f t="shared" si="85"/>
        <v>Ohio,Trumbull County</v>
      </c>
      <c r="C2571" s="16" t="s">
        <v>51</v>
      </c>
      <c r="D2571" s="12" t="s">
        <v>1435</v>
      </c>
      <c r="E2571" s="17" t="s">
        <v>4555</v>
      </c>
      <c r="F2571" s="43">
        <v>3</v>
      </c>
      <c r="G2571" s="19">
        <v>4</v>
      </c>
      <c r="H2571" s="53">
        <v>3</v>
      </c>
      <c r="I2571" s="17">
        <v>1</v>
      </c>
      <c r="J2571" s="17">
        <v>1</v>
      </c>
      <c r="K2571" s="49">
        <v>4</v>
      </c>
      <c r="L2571" s="16">
        <f t="shared" si="84"/>
        <v>16</v>
      </c>
    </row>
    <row r="2572" spans="1:12" x14ac:dyDescent="0.25">
      <c r="A2572">
        <v>2094</v>
      </c>
      <c r="B2572" t="str">
        <f t="shared" si="85"/>
        <v>Ohio,Wayne County</v>
      </c>
      <c r="C2572" s="16" t="s">
        <v>51</v>
      </c>
      <c r="D2572" s="12" t="s">
        <v>543</v>
      </c>
      <c r="E2572" s="17" t="s">
        <v>4556</v>
      </c>
      <c r="F2572" s="43">
        <v>3</v>
      </c>
      <c r="G2572" s="19">
        <v>4</v>
      </c>
      <c r="H2572" s="53">
        <v>3</v>
      </c>
      <c r="I2572" s="17">
        <v>1</v>
      </c>
      <c r="J2572" s="17">
        <v>1</v>
      </c>
      <c r="K2572" s="49">
        <v>4</v>
      </c>
      <c r="L2572" s="16">
        <f t="shared" si="84"/>
        <v>16</v>
      </c>
    </row>
    <row r="2573" spans="1:12" x14ac:dyDescent="0.25">
      <c r="A2573">
        <v>2095</v>
      </c>
      <c r="B2573" t="str">
        <f t="shared" si="85"/>
        <v>Ohio,Williams County</v>
      </c>
      <c r="C2573" s="16" t="s">
        <v>51</v>
      </c>
      <c r="D2573" s="12" t="s">
        <v>1405</v>
      </c>
      <c r="E2573" s="17" t="s">
        <v>4356</v>
      </c>
      <c r="F2573" s="34">
        <v>4</v>
      </c>
      <c r="G2573" s="19">
        <v>4</v>
      </c>
      <c r="H2573" s="53">
        <v>3</v>
      </c>
      <c r="I2573" s="17">
        <v>1</v>
      </c>
      <c r="J2573" s="17">
        <v>1</v>
      </c>
      <c r="K2573" s="49">
        <v>4</v>
      </c>
      <c r="L2573" s="16">
        <f t="shared" si="84"/>
        <v>17</v>
      </c>
    </row>
    <row r="2574" spans="1:12" x14ac:dyDescent="0.25">
      <c r="A2574">
        <v>2096</v>
      </c>
      <c r="B2574" t="str">
        <f t="shared" si="85"/>
        <v>Ohio,Wood County</v>
      </c>
      <c r="C2574" s="16" t="s">
        <v>51</v>
      </c>
      <c r="D2574" s="12" t="s">
        <v>1439</v>
      </c>
      <c r="E2574" s="17" t="s">
        <v>4232</v>
      </c>
      <c r="F2574" s="34">
        <v>4</v>
      </c>
      <c r="G2574" s="37">
        <v>5</v>
      </c>
      <c r="H2574" s="53">
        <v>3</v>
      </c>
      <c r="I2574" s="17">
        <v>1</v>
      </c>
      <c r="J2574" s="17">
        <v>1</v>
      </c>
      <c r="K2574" s="49">
        <v>4</v>
      </c>
      <c r="L2574" s="16">
        <f t="shared" si="84"/>
        <v>18</v>
      </c>
    </row>
    <row r="2575" spans="1:12" x14ac:dyDescent="0.25">
      <c r="A2575">
        <v>2098</v>
      </c>
      <c r="B2575" t="str">
        <f t="shared" si="85"/>
        <v>Oklahoma,Adair County</v>
      </c>
      <c r="C2575" s="16" t="s">
        <v>52</v>
      </c>
      <c r="D2575" s="12" t="s">
        <v>683</v>
      </c>
      <c r="E2575" s="17" t="s">
        <v>4761</v>
      </c>
      <c r="F2575" s="22">
        <v>6</v>
      </c>
      <c r="G2575" s="27">
        <v>2</v>
      </c>
      <c r="H2575" s="17">
        <v>1</v>
      </c>
      <c r="I2575" s="17">
        <v>1</v>
      </c>
      <c r="J2575" s="30">
        <v>2</v>
      </c>
      <c r="K2575" s="49">
        <v>4</v>
      </c>
      <c r="L2575" s="16">
        <f t="shared" si="84"/>
        <v>16</v>
      </c>
    </row>
    <row r="2576" spans="1:12" x14ac:dyDescent="0.25">
      <c r="A2576">
        <v>2099</v>
      </c>
      <c r="B2576" t="str">
        <f t="shared" si="85"/>
        <v>Oklahoma,Alfalfa County</v>
      </c>
      <c r="C2576" s="16" t="s">
        <v>52</v>
      </c>
      <c r="D2576" s="12" t="s">
        <v>1441</v>
      </c>
      <c r="E2576" s="17" t="s">
        <v>3850</v>
      </c>
      <c r="F2576" s="48">
        <v>9</v>
      </c>
      <c r="G2576" s="19">
        <v>4</v>
      </c>
      <c r="H2576" s="38">
        <v>9</v>
      </c>
      <c r="I2576" s="17">
        <v>1</v>
      </c>
      <c r="J2576" s="17">
        <v>1</v>
      </c>
      <c r="K2576" s="49">
        <v>4</v>
      </c>
      <c r="L2576" s="16">
        <f t="shared" si="84"/>
        <v>28</v>
      </c>
    </row>
    <row r="2577" spans="1:12" x14ac:dyDescent="0.25">
      <c r="A2577">
        <v>2100</v>
      </c>
      <c r="B2577" t="str">
        <f t="shared" si="85"/>
        <v>Oklahoma,Atoka County</v>
      </c>
      <c r="C2577" s="16" t="s">
        <v>52</v>
      </c>
      <c r="D2577" s="12" t="s">
        <v>1442</v>
      </c>
      <c r="E2577" s="17" t="s">
        <v>3851</v>
      </c>
      <c r="F2577" s="18">
        <v>7</v>
      </c>
      <c r="G2577" s="19">
        <v>4</v>
      </c>
      <c r="H2577" s="38">
        <v>9</v>
      </c>
      <c r="I2577" s="17">
        <v>1</v>
      </c>
      <c r="J2577" s="30">
        <v>2</v>
      </c>
      <c r="K2577" s="49">
        <v>4</v>
      </c>
      <c r="L2577" s="16">
        <f t="shared" si="84"/>
        <v>27</v>
      </c>
    </row>
    <row r="2578" spans="1:12" x14ac:dyDescent="0.25">
      <c r="A2578">
        <v>2101</v>
      </c>
      <c r="B2578" t="str">
        <f t="shared" si="85"/>
        <v>Oklahoma,Beaver County</v>
      </c>
      <c r="C2578" s="16" t="s">
        <v>52</v>
      </c>
      <c r="D2578" s="12" t="s">
        <v>1443</v>
      </c>
      <c r="E2578" s="17" t="s">
        <v>3879</v>
      </c>
      <c r="F2578" s="18">
        <v>7</v>
      </c>
      <c r="G2578" s="27">
        <v>2</v>
      </c>
      <c r="H2578" s="20">
        <v>8</v>
      </c>
      <c r="I2578" s="17">
        <v>1</v>
      </c>
      <c r="J2578" s="50">
        <v>3</v>
      </c>
      <c r="K2578" s="49">
        <v>4</v>
      </c>
      <c r="L2578" s="16">
        <f t="shared" si="84"/>
        <v>25</v>
      </c>
    </row>
    <row r="2579" spans="1:12" x14ac:dyDescent="0.25">
      <c r="A2579">
        <v>2102</v>
      </c>
      <c r="B2579" t="str">
        <f t="shared" si="85"/>
        <v>Oklahoma,Beckham County</v>
      </c>
      <c r="C2579" s="16" t="s">
        <v>52</v>
      </c>
      <c r="D2579" s="12" t="s">
        <v>1444</v>
      </c>
      <c r="E2579" s="17" t="s">
        <v>3880</v>
      </c>
      <c r="F2579" s="18">
        <v>7</v>
      </c>
      <c r="G2579" s="27">
        <v>2</v>
      </c>
      <c r="H2579" s="38">
        <v>9</v>
      </c>
      <c r="I2579" s="17">
        <v>1</v>
      </c>
      <c r="J2579" s="30">
        <v>2</v>
      </c>
      <c r="K2579" s="49">
        <v>4</v>
      </c>
      <c r="L2579" s="16">
        <f t="shared" si="84"/>
        <v>25</v>
      </c>
    </row>
    <row r="2580" spans="1:12" x14ac:dyDescent="0.25">
      <c r="A2580">
        <v>2103</v>
      </c>
      <c r="B2580" t="str">
        <f t="shared" si="85"/>
        <v>Oklahoma,Blaine County</v>
      </c>
      <c r="C2580" s="16" t="s">
        <v>52</v>
      </c>
      <c r="D2580" s="12" t="s">
        <v>560</v>
      </c>
      <c r="E2580" s="17" t="s">
        <v>3917</v>
      </c>
      <c r="F2580" s="18">
        <v>7</v>
      </c>
      <c r="G2580" s="27">
        <v>2</v>
      </c>
      <c r="H2580" s="38">
        <v>9</v>
      </c>
      <c r="I2580" s="17">
        <v>1</v>
      </c>
      <c r="J2580" s="17">
        <v>1</v>
      </c>
      <c r="K2580" s="49">
        <v>4</v>
      </c>
      <c r="L2580" s="16">
        <f t="shared" si="84"/>
        <v>24</v>
      </c>
    </row>
    <row r="2581" spans="1:12" x14ac:dyDescent="0.25">
      <c r="A2581">
        <v>2104</v>
      </c>
      <c r="B2581" t="str">
        <f t="shared" si="85"/>
        <v>Oklahoma,Bryan County</v>
      </c>
      <c r="C2581" s="16" t="s">
        <v>52</v>
      </c>
      <c r="D2581" s="12" t="s">
        <v>453</v>
      </c>
      <c r="E2581" s="17" t="s">
        <v>3881</v>
      </c>
      <c r="F2581" s="18">
        <v>7</v>
      </c>
      <c r="G2581" s="19">
        <v>4</v>
      </c>
      <c r="H2581" s="38">
        <v>9</v>
      </c>
      <c r="I2581" s="17">
        <v>1</v>
      </c>
      <c r="J2581" s="17">
        <v>1</v>
      </c>
      <c r="K2581" s="49">
        <v>4</v>
      </c>
      <c r="L2581" s="16">
        <f t="shared" si="84"/>
        <v>26</v>
      </c>
    </row>
    <row r="2582" spans="1:12" x14ac:dyDescent="0.25">
      <c r="A2582">
        <v>2105</v>
      </c>
      <c r="B2582" t="str">
        <f t="shared" si="85"/>
        <v>Oklahoma,Caddo County</v>
      </c>
      <c r="C2582" s="16" t="s">
        <v>52</v>
      </c>
      <c r="D2582" s="12" t="s">
        <v>1445</v>
      </c>
      <c r="E2582" s="17" t="s">
        <v>3918</v>
      </c>
      <c r="F2582" s="18">
        <v>7</v>
      </c>
      <c r="G2582" s="27">
        <v>2</v>
      </c>
      <c r="H2582" s="38">
        <v>9</v>
      </c>
      <c r="I2582" s="17">
        <v>1</v>
      </c>
      <c r="J2582" s="17">
        <v>1</v>
      </c>
      <c r="K2582" s="49">
        <v>4</v>
      </c>
      <c r="L2582" s="16">
        <f t="shared" si="84"/>
        <v>24</v>
      </c>
    </row>
    <row r="2583" spans="1:12" x14ac:dyDescent="0.25">
      <c r="A2583">
        <v>2106</v>
      </c>
      <c r="B2583" t="str">
        <f t="shared" si="85"/>
        <v>Oklahoma,Canadian County</v>
      </c>
      <c r="C2583" s="16" t="s">
        <v>52</v>
      </c>
      <c r="D2583" s="12" t="s">
        <v>1446</v>
      </c>
      <c r="E2583" s="17" t="s">
        <v>3882</v>
      </c>
      <c r="F2583" s="18">
        <v>7</v>
      </c>
      <c r="G2583" s="19">
        <v>4</v>
      </c>
      <c r="H2583" s="38">
        <v>9</v>
      </c>
      <c r="I2583" s="17">
        <v>1</v>
      </c>
      <c r="J2583" s="17">
        <v>1</v>
      </c>
      <c r="K2583" s="49">
        <v>4</v>
      </c>
      <c r="L2583" s="16">
        <f t="shared" si="84"/>
        <v>26</v>
      </c>
    </row>
    <row r="2584" spans="1:12" x14ac:dyDescent="0.25">
      <c r="A2584">
        <v>2107</v>
      </c>
      <c r="B2584" t="str">
        <f t="shared" si="85"/>
        <v>Oklahoma,Carter County</v>
      </c>
      <c r="C2584" s="16" t="s">
        <v>52</v>
      </c>
      <c r="D2584" s="12" t="s">
        <v>809</v>
      </c>
      <c r="E2584" s="17" t="s">
        <v>3919</v>
      </c>
      <c r="F2584" s="18">
        <v>7</v>
      </c>
      <c r="G2584" s="27">
        <v>2</v>
      </c>
      <c r="H2584" s="38">
        <v>9</v>
      </c>
      <c r="I2584" s="17">
        <v>1</v>
      </c>
      <c r="J2584" s="17">
        <v>1</v>
      </c>
      <c r="K2584" s="49">
        <v>4</v>
      </c>
      <c r="L2584" s="16">
        <f t="shared" si="84"/>
        <v>24</v>
      </c>
    </row>
    <row r="2585" spans="1:12" x14ac:dyDescent="0.25">
      <c r="A2585">
        <v>2108</v>
      </c>
      <c r="B2585" t="str">
        <f t="shared" si="85"/>
        <v>Oklahoma,Cherokee County</v>
      </c>
      <c r="C2585" s="16" t="s">
        <v>52</v>
      </c>
      <c r="D2585" s="12" t="s">
        <v>114</v>
      </c>
      <c r="E2585" s="17" t="s">
        <v>4357</v>
      </c>
      <c r="F2585" s="18">
        <v>7</v>
      </c>
      <c r="G2585" s="19">
        <v>4</v>
      </c>
      <c r="H2585" s="17">
        <v>1</v>
      </c>
      <c r="I2585" s="17">
        <v>1</v>
      </c>
      <c r="J2585" s="30">
        <v>2</v>
      </c>
      <c r="K2585" s="49">
        <v>4</v>
      </c>
      <c r="L2585" s="16">
        <f t="shared" si="84"/>
        <v>19</v>
      </c>
    </row>
    <row r="2586" spans="1:12" x14ac:dyDescent="0.25">
      <c r="A2586">
        <v>2109</v>
      </c>
      <c r="B2586" t="str">
        <f t="shared" si="85"/>
        <v>Oklahoma,Choctaw County</v>
      </c>
      <c r="C2586" s="16" t="s">
        <v>52</v>
      </c>
      <c r="D2586" s="12" t="s">
        <v>116</v>
      </c>
      <c r="E2586" s="17" t="s">
        <v>3852</v>
      </c>
      <c r="F2586" s="48">
        <v>9</v>
      </c>
      <c r="G2586" s="19">
        <v>4</v>
      </c>
      <c r="H2586" s="38">
        <v>9</v>
      </c>
      <c r="I2586" s="17">
        <v>1</v>
      </c>
      <c r="J2586" s="17">
        <v>1</v>
      </c>
      <c r="K2586" s="49">
        <v>4</v>
      </c>
      <c r="L2586" s="16">
        <f t="shared" si="84"/>
        <v>28</v>
      </c>
    </row>
    <row r="2587" spans="1:12" x14ac:dyDescent="0.25">
      <c r="A2587">
        <v>2110</v>
      </c>
      <c r="B2587" t="str">
        <f t="shared" si="85"/>
        <v>Oklahoma,Cimarron County</v>
      </c>
      <c r="C2587" s="16" t="s">
        <v>52</v>
      </c>
      <c r="D2587" s="12" t="s">
        <v>1447</v>
      </c>
      <c r="E2587" s="17" t="s">
        <v>4043</v>
      </c>
      <c r="F2587" s="18">
        <v>7</v>
      </c>
      <c r="G2587" s="17">
        <v>1</v>
      </c>
      <c r="H2587" s="24">
        <v>5</v>
      </c>
      <c r="I2587" s="17">
        <v>1</v>
      </c>
      <c r="J2587" s="50">
        <v>3</v>
      </c>
      <c r="K2587" s="49">
        <v>4</v>
      </c>
      <c r="L2587" s="16">
        <f t="shared" si="84"/>
        <v>21</v>
      </c>
    </row>
    <row r="2588" spans="1:12" x14ac:dyDescent="0.25">
      <c r="A2588">
        <v>2111</v>
      </c>
      <c r="B2588" t="str">
        <f t="shared" si="85"/>
        <v>Oklahoma,Cleveland County</v>
      </c>
      <c r="C2588" s="16" t="s">
        <v>52</v>
      </c>
      <c r="D2588" s="12" t="s">
        <v>223</v>
      </c>
      <c r="E2588" s="17" t="s">
        <v>3853</v>
      </c>
      <c r="F2588" s="18">
        <v>7</v>
      </c>
      <c r="G2588" s="19">
        <v>4</v>
      </c>
      <c r="H2588" s="38">
        <v>9</v>
      </c>
      <c r="I2588" s="17">
        <v>1</v>
      </c>
      <c r="J2588" s="30">
        <v>2</v>
      </c>
      <c r="K2588" s="49">
        <v>4</v>
      </c>
      <c r="L2588" s="16">
        <f t="shared" si="84"/>
        <v>27</v>
      </c>
    </row>
    <row r="2589" spans="1:12" x14ac:dyDescent="0.25">
      <c r="A2589">
        <v>2112</v>
      </c>
      <c r="B2589" t="str">
        <f t="shared" si="85"/>
        <v>Oklahoma,Coal County</v>
      </c>
      <c r="C2589" s="16" t="s">
        <v>52</v>
      </c>
      <c r="D2589" s="12" t="s">
        <v>1448</v>
      </c>
      <c r="E2589" s="17" t="s">
        <v>3883</v>
      </c>
      <c r="F2589" s="18">
        <v>7</v>
      </c>
      <c r="G2589" s="27">
        <v>2</v>
      </c>
      <c r="H2589" s="38">
        <v>9</v>
      </c>
      <c r="I2589" s="17">
        <v>1</v>
      </c>
      <c r="J2589" s="30">
        <v>2</v>
      </c>
      <c r="K2589" s="49">
        <v>4</v>
      </c>
      <c r="L2589" s="16">
        <f t="shared" si="84"/>
        <v>25</v>
      </c>
    </row>
    <row r="2590" spans="1:12" x14ac:dyDescent="0.25">
      <c r="A2590">
        <v>2113</v>
      </c>
      <c r="B2590" t="str">
        <f t="shared" si="85"/>
        <v>Oklahoma,Comanche County</v>
      </c>
      <c r="C2590" s="16" t="s">
        <v>52</v>
      </c>
      <c r="D2590" s="12" t="s">
        <v>737</v>
      </c>
      <c r="E2590" s="17" t="s">
        <v>3854</v>
      </c>
      <c r="F2590" s="18">
        <v>7</v>
      </c>
      <c r="G2590" s="19">
        <v>4</v>
      </c>
      <c r="H2590" s="52">
        <v>10</v>
      </c>
      <c r="I2590" s="17">
        <v>1</v>
      </c>
      <c r="J2590" s="17">
        <v>1</v>
      </c>
      <c r="K2590" s="49">
        <v>4</v>
      </c>
      <c r="L2590" s="16">
        <f t="shared" si="84"/>
        <v>27</v>
      </c>
    </row>
    <row r="2591" spans="1:12" x14ac:dyDescent="0.25">
      <c r="A2591">
        <v>2114</v>
      </c>
      <c r="B2591" t="str">
        <f t="shared" si="85"/>
        <v>Oklahoma,Cotton County</v>
      </c>
      <c r="C2591" s="16" t="s">
        <v>52</v>
      </c>
      <c r="D2591" s="12" t="s">
        <v>1449</v>
      </c>
      <c r="E2591" s="17" t="s">
        <v>4358</v>
      </c>
      <c r="F2591" s="48">
        <v>9</v>
      </c>
      <c r="G2591" s="19">
        <v>4</v>
      </c>
      <c r="H2591" s="17">
        <v>1</v>
      </c>
      <c r="I2591" s="17">
        <v>1</v>
      </c>
      <c r="J2591" s="17">
        <v>1</v>
      </c>
      <c r="K2591" s="49">
        <v>4</v>
      </c>
      <c r="L2591" s="16">
        <f t="shared" si="84"/>
        <v>20</v>
      </c>
    </row>
    <row r="2592" spans="1:12" x14ac:dyDescent="0.25">
      <c r="A2592">
        <v>2115</v>
      </c>
      <c r="B2592" t="str">
        <f t="shared" si="85"/>
        <v>Oklahoma,Craig County</v>
      </c>
      <c r="C2592" s="16" t="s">
        <v>52</v>
      </c>
      <c r="D2592" s="12" t="s">
        <v>1450</v>
      </c>
      <c r="E2592" s="17" t="s">
        <v>3920</v>
      </c>
      <c r="F2592" s="22">
        <v>6</v>
      </c>
      <c r="G2592" s="19">
        <v>4</v>
      </c>
      <c r="H2592" s="20">
        <v>8</v>
      </c>
      <c r="I2592" s="17">
        <v>1</v>
      </c>
      <c r="J2592" s="30">
        <v>2</v>
      </c>
      <c r="K2592" s="49">
        <v>4</v>
      </c>
      <c r="L2592" s="16">
        <f t="shared" si="84"/>
        <v>25</v>
      </c>
    </row>
    <row r="2593" spans="1:12" x14ac:dyDescent="0.25">
      <c r="A2593">
        <v>2116</v>
      </c>
      <c r="B2593" t="str">
        <f t="shared" si="85"/>
        <v>Oklahoma,Creek County</v>
      </c>
      <c r="C2593" s="16" t="s">
        <v>52</v>
      </c>
      <c r="D2593" s="12" t="s">
        <v>1451</v>
      </c>
      <c r="E2593" s="17" t="s">
        <v>3921</v>
      </c>
      <c r="F2593" s="22">
        <v>6</v>
      </c>
      <c r="G2593" s="27">
        <v>2</v>
      </c>
      <c r="H2593" s="38">
        <v>9</v>
      </c>
      <c r="I2593" s="17">
        <v>1</v>
      </c>
      <c r="J2593" s="30">
        <v>2</v>
      </c>
      <c r="K2593" s="49">
        <v>4</v>
      </c>
      <c r="L2593" s="16">
        <f t="shared" si="84"/>
        <v>24</v>
      </c>
    </row>
    <row r="2594" spans="1:12" x14ac:dyDescent="0.25">
      <c r="A2594">
        <v>2117</v>
      </c>
      <c r="B2594" t="str">
        <f t="shared" si="85"/>
        <v>Oklahoma,Custer County</v>
      </c>
      <c r="C2594" s="16" t="s">
        <v>52</v>
      </c>
      <c r="D2594" s="12" t="s">
        <v>341</v>
      </c>
      <c r="E2594" s="17" t="s">
        <v>3922</v>
      </c>
      <c r="F2594" s="18">
        <v>7</v>
      </c>
      <c r="G2594" s="27">
        <v>2</v>
      </c>
      <c r="H2594" s="38">
        <v>9</v>
      </c>
      <c r="I2594" s="17">
        <v>1</v>
      </c>
      <c r="J2594" s="17">
        <v>1</v>
      </c>
      <c r="K2594" s="49">
        <v>4</v>
      </c>
      <c r="L2594" s="16">
        <f t="shared" si="84"/>
        <v>24</v>
      </c>
    </row>
    <row r="2595" spans="1:12" x14ac:dyDescent="0.25">
      <c r="A2595">
        <v>2118</v>
      </c>
      <c r="B2595" t="str">
        <f t="shared" si="85"/>
        <v>Oklahoma,Delaware County</v>
      </c>
      <c r="C2595" s="16" t="s">
        <v>52</v>
      </c>
      <c r="D2595" s="12" t="s">
        <v>647</v>
      </c>
      <c r="E2595" s="17" t="s">
        <v>3955</v>
      </c>
      <c r="F2595" s="22">
        <v>6</v>
      </c>
      <c r="G2595" s="27">
        <v>2</v>
      </c>
      <c r="H2595" s="20">
        <v>8</v>
      </c>
      <c r="I2595" s="17">
        <v>1</v>
      </c>
      <c r="J2595" s="30">
        <v>2</v>
      </c>
      <c r="K2595" s="49">
        <v>4</v>
      </c>
      <c r="L2595" s="16">
        <f t="shared" si="84"/>
        <v>23</v>
      </c>
    </row>
    <row r="2596" spans="1:12" x14ac:dyDescent="0.25">
      <c r="A2596">
        <v>2119</v>
      </c>
      <c r="B2596" t="str">
        <f t="shared" si="85"/>
        <v>Oklahoma,Dewey County</v>
      </c>
      <c r="C2596" s="16" t="s">
        <v>52</v>
      </c>
      <c r="D2596" s="12" t="s">
        <v>1452</v>
      </c>
      <c r="E2596" s="17" t="s">
        <v>3884</v>
      </c>
      <c r="F2596" s="18">
        <v>7</v>
      </c>
      <c r="G2596" s="27">
        <v>2</v>
      </c>
      <c r="H2596" s="38">
        <v>9</v>
      </c>
      <c r="I2596" s="17">
        <v>1</v>
      </c>
      <c r="J2596" s="30">
        <v>2</v>
      </c>
      <c r="K2596" s="49">
        <v>4</v>
      </c>
      <c r="L2596" s="16">
        <f t="shared" si="84"/>
        <v>25</v>
      </c>
    </row>
    <row r="2597" spans="1:12" x14ac:dyDescent="0.25">
      <c r="A2597">
        <v>2120</v>
      </c>
      <c r="B2597" t="str">
        <f t="shared" si="85"/>
        <v>Oklahoma,Ellis County</v>
      </c>
      <c r="C2597" s="16" t="s">
        <v>52</v>
      </c>
      <c r="D2597" s="12" t="s">
        <v>741</v>
      </c>
      <c r="E2597" s="17" t="s">
        <v>3855</v>
      </c>
      <c r="F2597" s="18">
        <v>7</v>
      </c>
      <c r="G2597" s="27">
        <v>2</v>
      </c>
      <c r="H2597" s="38">
        <v>9</v>
      </c>
      <c r="I2597" s="17">
        <v>1</v>
      </c>
      <c r="J2597" s="50">
        <v>3</v>
      </c>
      <c r="K2597" s="49">
        <v>4</v>
      </c>
      <c r="L2597" s="16">
        <f t="shared" si="84"/>
        <v>26</v>
      </c>
    </row>
    <row r="2598" spans="1:12" x14ac:dyDescent="0.25">
      <c r="A2598">
        <v>2121</v>
      </c>
      <c r="B2598" t="str">
        <f t="shared" si="85"/>
        <v>Oklahoma,Garfield County</v>
      </c>
      <c r="C2598" s="16" t="s">
        <v>52</v>
      </c>
      <c r="D2598" s="12" t="s">
        <v>350</v>
      </c>
      <c r="E2598" s="17" t="s">
        <v>3885</v>
      </c>
      <c r="F2598" s="18">
        <v>7</v>
      </c>
      <c r="G2598" s="19">
        <v>4</v>
      </c>
      <c r="H2598" s="38">
        <v>9</v>
      </c>
      <c r="I2598" s="17">
        <v>1</v>
      </c>
      <c r="J2598" s="17">
        <v>1</v>
      </c>
      <c r="K2598" s="49">
        <v>4</v>
      </c>
      <c r="L2598" s="16">
        <f t="shared" si="84"/>
        <v>26</v>
      </c>
    </row>
    <row r="2599" spans="1:12" x14ac:dyDescent="0.25">
      <c r="A2599">
        <v>2122</v>
      </c>
      <c r="B2599" t="str">
        <f t="shared" si="85"/>
        <v>Oklahoma,Garvin County</v>
      </c>
      <c r="C2599" s="16" t="s">
        <v>52</v>
      </c>
      <c r="D2599" s="12" t="s">
        <v>1453</v>
      </c>
      <c r="E2599" s="17" t="s">
        <v>3856</v>
      </c>
      <c r="F2599" s="18">
        <v>7</v>
      </c>
      <c r="G2599" s="19">
        <v>4</v>
      </c>
      <c r="H2599" s="52">
        <v>10</v>
      </c>
      <c r="I2599" s="17">
        <v>1</v>
      </c>
      <c r="J2599" s="17">
        <v>1</v>
      </c>
      <c r="K2599" s="49">
        <v>4</v>
      </c>
      <c r="L2599" s="16">
        <f t="shared" si="84"/>
        <v>27</v>
      </c>
    </row>
    <row r="2600" spans="1:12" x14ac:dyDescent="0.25">
      <c r="A2600">
        <v>2123</v>
      </c>
      <c r="B2600" t="str">
        <f t="shared" si="85"/>
        <v>Oklahoma,Grady County</v>
      </c>
      <c r="C2600" s="16" t="s">
        <v>52</v>
      </c>
      <c r="D2600" s="12" t="s">
        <v>489</v>
      </c>
      <c r="E2600" s="17" t="s">
        <v>3830</v>
      </c>
      <c r="F2600" s="48">
        <v>9</v>
      </c>
      <c r="G2600" s="19">
        <v>4</v>
      </c>
      <c r="H2600" s="52">
        <v>10</v>
      </c>
      <c r="I2600" s="17">
        <v>1</v>
      </c>
      <c r="J2600" s="17">
        <v>1</v>
      </c>
      <c r="K2600" s="49">
        <v>4</v>
      </c>
      <c r="L2600" s="16">
        <f t="shared" si="84"/>
        <v>29</v>
      </c>
    </row>
    <row r="2601" spans="1:12" x14ac:dyDescent="0.25">
      <c r="A2601">
        <v>2124</v>
      </c>
      <c r="B2601" t="str">
        <f t="shared" si="85"/>
        <v>Oklahoma,Grant County</v>
      </c>
      <c r="C2601" s="16" t="s">
        <v>52</v>
      </c>
      <c r="D2601" s="12" t="s">
        <v>235</v>
      </c>
      <c r="E2601" s="17" t="s">
        <v>3923</v>
      </c>
      <c r="F2601" s="18">
        <v>7</v>
      </c>
      <c r="G2601" s="27">
        <v>2</v>
      </c>
      <c r="H2601" s="38">
        <v>9</v>
      </c>
      <c r="I2601" s="17">
        <v>1</v>
      </c>
      <c r="J2601" s="17">
        <v>1</v>
      </c>
      <c r="K2601" s="49">
        <v>4</v>
      </c>
      <c r="L2601" s="16">
        <f t="shared" si="84"/>
        <v>24</v>
      </c>
    </row>
    <row r="2602" spans="1:12" x14ac:dyDescent="0.25">
      <c r="A2602">
        <v>2125</v>
      </c>
      <c r="B2602" t="str">
        <f t="shared" si="85"/>
        <v>Oklahoma,Greer County</v>
      </c>
      <c r="C2602" s="16" t="s">
        <v>52</v>
      </c>
      <c r="D2602" s="12" t="s">
        <v>1454</v>
      </c>
      <c r="E2602" s="17" t="s">
        <v>4233</v>
      </c>
      <c r="F2602" s="48">
        <v>9</v>
      </c>
      <c r="G2602" s="19">
        <v>4</v>
      </c>
      <c r="H2602" s="17">
        <v>1</v>
      </c>
      <c r="I2602" s="17">
        <v>1</v>
      </c>
      <c r="J2602" s="30">
        <v>2</v>
      </c>
      <c r="K2602" s="49">
        <v>4</v>
      </c>
      <c r="L2602" s="16">
        <f t="shared" si="84"/>
        <v>21</v>
      </c>
    </row>
    <row r="2603" spans="1:12" x14ac:dyDescent="0.25">
      <c r="A2603">
        <v>2126</v>
      </c>
      <c r="B2603" t="str">
        <f t="shared" si="85"/>
        <v>Oklahoma,Harmon County</v>
      </c>
      <c r="C2603" s="16" t="s">
        <v>52</v>
      </c>
      <c r="D2603" s="12" t="s">
        <v>1455</v>
      </c>
      <c r="E2603" s="17" t="s">
        <v>3831</v>
      </c>
      <c r="F2603" s="48">
        <v>9</v>
      </c>
      <c r="G2603" s="27">
        <v>2</v>
      </c>
      <c r="H2603" s="52">
        <v>10</v>
      </c>
      <c r="I2603" s="17">
        <v>1</v>
      </c>
      <c r="J2603" s="30">
        <v>2</v>
      </c>
      <c r="K2603" s="49">
        <v>4</v>
      </c>
      <c r="L2603" s="16">
        <f t="shared" si="84"/>
        <v>28</v>
      </c>
    </row>
    <row r="2604" spans="1:12" x14ac:dyDescent="0.25">
      <c r="A2604">
        <v>2127</v>
      </c>
      <c r="B2604" t="str">
        <f t="shared" si="85"/>
        <v>Oklahoma,Harper County</v>
      </c>
      <c r="C2604" s="16" t="s">
        <v>52</v>
      </c>
      <c r="D2604" s="12" t="s">
        <v>749</v>
      </c>
      <c r="E2604" s="17" t="s">
        <v>3886</v>
      </c>
      <c r="F2604" s="18">
        <v>7</v>
      </c>
      <c r="G2604" s="27">
        <v>2</v>
      </c>
      <c r="H2604" s="38">
        <v>9</v>
      </c>
      <c r="I2604" s="17">
        <v>1</v>
      </c>
      <c r="J2604" s="30">
        <v>2</v>
      </c>
      <c r="K2604" s="49">
        <v>4</v>
      </c>
      <c r="L2604" s="16">
        <f t="shared" si="84"/>
        <v>25</v>
      </c>
    </row>
    <row r="2605" spans="1:12" x14ac:dyDescent="0.25">
      <c r="A2605">
        <v>2128</v>
      </c>
      <c r="B2605" t="str">
        <f t="shared" si="85"/>
        <v>Oklahoma,Haskell County</v>
      </c>
      <c r="C2605" s="16" t="s">
        <v>52</v>
      </c>
      <c r="D2605" s="12" t="s">
        <v>751</v>
      </c>
      <c r="E2605" s="17" t="s">
        <v>3887</v>
      </c>
      <c r="F2605" s="18">
        <v>7</v>
      </c>
      <c r="G2605" s="19">
        <v>4</v>
      </c>
      <c r="H2605" s="20">
        <v>8</v>
      </c>
      <c r="I2605" s="17">
        <v>1</v>
      </c>
      <c r="J2605" s="30">
        <v>2</v>
      </c>
      <c r="K2605" s="49">
        <v>4</v>
      </c>
      <c r="L2605" s="16">
        <f t="shared" si="84"/>
        <v>26</v>
      </c>
    </row>
    <row r="2606" spans="1:12" x14ac:dyDescent="0.25">
      <c r="A2606">
        <v>2129</v>
      </c>
      <c r="B2606" t="str">
        <f t="shared" si="85"/>
        <v>Oklahoma,Hughes County</v>
      </c>
      <c r="C2606" s="16" t="s">
        <v>52</v>
      </c>
      <c r="D2606" s="12" t="s">
        <v>1456</v>
      </c>
      <c r="E2606" s="17" t="s">
        <v>3857</v>
      </c>
      <c r="F2606" s="18">
        <v>7</v>
      </c>
      <c r="G2606" s="19">
        <v>4</v>
      </c>
      <c r="H2606" s="38">
        <v>9</v>
      </c>
      <c r="I2606" s="17">
        <v>1</v>
      </c>
      <c r="J2606" s="30">
        <v>2</v>
      </c>
      <c r="K2606" s="49">
        <v>4</v>
      </c>
      <c r="L2606" s="16">
        <f t="shared" si="84"/>
        <v>27</v>
      </c>
    </row>
    <row r="2607" spans="1:12" x14ac:dyDescent="0.25">
      <c r="A2607">
        <v>2130</v>
      </c>
      <c r="B2607" t="str">
        <f t="shared" si="85"/>
        <v>Oklahoma,Jackson County</v>
      </c>
      <c r="C2607" s="16" t="s">
        <v>52</v>
      </c>
      <c r="D2607" s="12" t="s">
        <v>140</v>
      </c>
      <c r="E2607" s="17" t="s">
        <v>4234</v>
      </c>
      <c r="F2607" s="48">
        <v>9</v>
      </c>
      <c r="G2607" s="19">
        <v>4</v>
      </c>
      <c r="H2607" s="17">
        <v>1</v>
      </c>
      <c r="I2607" s="17">
        <v>1</v>
      </c>
      <c r="J2607" s="30">
        <v>2</v>
      </c>
      <c r="K2607" s="49">
        <v>4</v>
      </c>
      <c r="L2607" s="16">
        <f t="shared" si="84"/>
        <v>21</v>
      </c>
    </row>
    <row r="2608" spans="1:12" x14ac:dyDescent="0.25">
      <c r="A2608">
        <v>2131</v>
      </c>
      <c r="B2608" t="str">
        <f t="shared" si="85"/>
        <v>Oklahoma,Jefferson County</v>
      </c>
      <c r="C2608" s="16" t="s">
        <v>52</v>
      </c>
      <c r="D2608" s="12" t="s">
        <v>141</v>
      </c>
      <c r="E2608" s="17" t="s">
        <v>3832</v>
      </c>
      <c r="F2608" s="48">
        <v>9</v>
      </c>
      <c r="G2608" s="19">
        <v>4</v>
      </c>
      <c r="H2608" s="52">
        <v>10</v>
      </c>
      <c r="I2608" s="17">
        <v>1</v>
      </c>
      <c r="J2608" s="17">
        <v>1</v>
      </c>
      <c r="K2608" s="49">
        <v>4</v>
      </c>
      <c r="L2608" s="16">
        <f t="shared" si="84"/>
        <v>29</v>
      </c>
    </row>
    <row r="2609" spans="1:12" x14ac:dyDescent="0.25">
      <c r="A2609">
        <v>2132</v>
      </c>
      <c r="B2609" t="str">
        <f t="shared" si="85"/>
        <v>Oklahoma,Johnston County</v>
      </c>
      <c r="C2609" s="16" t="s">
        <v>52</v>
      </c>
      <c r="D2609" s="12" t="s">
        <v>1346</v>
      </c>
      <c r="E2609" s="17" t="s">
        <v>4235</v>
      </c>
      <c r="F2609" s="48">
        <v>9</v>
      </c>
      <c r="G2609" s="19">
        <v>4</v>
      </c>
      <c r="H2609" s="17">
        <v>1</v>
      </c>
      <c r="I2609" s="17">
        <v>1</v>
      </c>
      <c r="J2609" s="30">
        <v>2</v>
      </c>
      <c r="K2609" s="49">
        <v>4</v>
      </c>
      <c r="L2609" s="16">
        <f t="shared" si="84"/>
        <v>21</v>
      </c>
    </row>
    <row r="2610" spans="1:12" x14ac:dyDescent="0.25">
      <c r="A2610">
        <v>2133</v>
      </c>
      <c r="B2610" t="str">
        <f t="shared" si="85"/>
        <v>Oklahoma,Kay County</v>
      </c>
      <c r="C2610" s="16" t="s">
        <v>52</v>
      </c>
      <c r="D2610" s="12" t="s">
        <v>1457</v>
      </c>
      <c r="E2610" s="17" t="s">
        <v>3956</v>
      </c>
      <c r="F2610" s="18">
        <v>7</v>
      </c>
      <c r="G2610" s="27">
        <v>2</v>
      </c>
      <c r="H2610" s="20">
        <v>8</v>
      </c>
      <c r="I2610" s="17">
        <v>1</v>
      </c>
      <c r="J2610" s="17">
        <v>1</v>
      </c>
      <c r="K2610" s="49">
        <v>4</v>
      </c>
      <c r="L2610" s="16">
        <f t="shared" si="84"/>
        <v>23</v>
      </c>
    </row>
    <row r="2611" spans="1:12" x14ac:dyDescent="0.25">
      <c r="A2611">
        <v>2134</v>
      </c>
      <c r="B2611" t="str">
        <f t="shared" si="85"/>
        <v>Oklahoma,Kingfisher County</v>
      </c>
      <c r="C2611" s="16" t="s">
        <v>52</v>
      </c>
      <c r="D2611" s="12" t="s">
        <v>1458</v>
      </c>
      <c r="E2611" s="17" t="s">
        <v>3888</v>
      </c>
      <c r="F2611" s="18">
        <v>7</v>
      </c>
      <c r="G2611" s="19">
        <v>4</v>
      </c>
      <c r="H2611" s="38">
        <v>9</v>
      </c>
      <c r="I2611" s="17">
        <v>1</v>
      </c>
      <c r="J2611" s="17">
        <v>1</v>
      </c>
      <c r="K2611" s="49">
        <v>4</v>
      </c>
      <c r="L2611" s="16">
        <f t="shared" si="84"/>
        <v>26</v>
      </c>
    </row>
    <row r="2612" spans="1:12" x14ac:dyDescent="0.25">
      <c r="A2612">
        <v>2135</v>
      </c>
      <c r="B2612" t="str">
        <f t="shared" si="85"/>
        <v>Oklahoma,Kiowa County</v>
      </c>
      <c r="C2612" s="16" t="s">
        <v>52</v>
      </c>
      <c r="D2612" s="12" t="s">
        <v>356</v>
      </c>
      <c r="E2612" s="17" t="s">
        <v>3833</v>
      </c>
      <c r="F2612" s="48">
        <v>9</v>
      </c>
      <c r="G2612" s="19">
        <v>4</v>
      </c>
      <c r="H2612" s="52">
        <v>10</v>
      </c>
      <c r="I2612" s="17">
        <v>1</v>
      </c>
      <c r="J2612" s="17">
        <v>1</v>
      </c>
      <c r="K2612" s="49">
        <v>4</v>
      </c>
      <c r="L2612" s="16">
        <f t="shared" si="84"/>
        <v>29</v>
      </c>
    </row>
    <row r="2613" spans="1:12" x14ac:dyDescent="0.25">
      <c r="A2613">
        <v>2136</v>
      </c>
      <c r="B2613" t="str">
        <f t="shared" si="85"/>
        <v>Oklahoma,Latimer County</v>
      </c>
      <c r="C2613" s="16" t="s">
        <v>52</v>
      </c>
      <c r="D2613" s="12" t="s">
        <v>1459</v>
      </c>
      <c r="E2613" s="17" t="s">
        <v>4557</v>
      </c>
      <c r="F2613" s="18">
        <v>7</v>
      </c>
      <c r="G2613" s="27">
        <v>2</v>
      </c>
      <c r="H2613" s="17">
        <v>1</v>
      </c>
      <c r="I2613" s="17">
        <v>1</v>
      </c>
      <c r="J2613" s="30">
        <v>2</v>
      </c>
      <c r="K2613" s="49">
        <v>4</v>
      </c>
      <c r="L2613" s="16">
        <f t="shared" si="84"/>
        <v>17</v>
      </c>
    </row>
    <row r="2614" spans="1:12" x14ac:dyDescent="0.25">
      <c r="A2614">
        <v>2137</v>
      </c>
      <c r="B2614" t="str">
        <f t="shared" si="85"/>
        <v>Oklahoma,Le Flore County</v>
      </c>
      <c r="C2614" s="16" t="s">
        <v>52</v>
      </c>
      <c r="D2614" s="12" t="s">
        <v>1460</v>
      </c>
      <c r="E2614" s="17" t="s">
        <v>3834</v>
      </c>
      <c r="F2614" s="18">
        <v>7</v>
      </c>
      <c r="G2614" s="19">
        <v>4</v>
      </c>
      <c r="H2614" s="38">
        <v>9</v>
      </c>
      <c r="I2614" s="17">
        <v>1</v>
      </c>
      <c r="J2614" s="50">
        <v>3</v>
      </c>
      <c r="K2614" s="49">
        <v>4</v>
      </c>
      <c r="L2614" s="16">
        <f t="shared" si="84"/>
        <v>28</v>
      </c>
    </row>
    <row r="2615" spans="1:12" x14ac:dyDescent="0.25">
      <c r="A2615">
        <v>2138</v>
      </c>
      <c r="B2615" t="str">
        <f t="shared" si="85"/>
        <v>Oklahoma,Lincoln County</v>
      </c>
      <c r="C2615" s="16" t="s">
        <v>52</v>
      </c>
      <c r="D2615" s="12" t="s">
        <v>243</v>
      </c>
      <c r="E2615" s="17" t="s">
        <v>3924</v>
      </c>
      <c r="F2615" s="18">
        <v>7</v>
      </c>
      <c r="G2615" s="27">
        <v>2</v>
      </c>
      <c r="H2615" s="38">
        <v>9</v>
      </c>
      <c r="I2615" s="17">
        <v>1</v>
      </c>
      <c r="J2615" s="17">
        <v>1</v>
      </c>
      <c r="K2615" s="49">
        <v>4</v>
      </c>
      <c r="L2615" s="16">
        <f t="shared" si="84"/>
        <v>24</v>
      </c>
    </row>
    <row r="2616" spans="1:12" x14ac:dyDescent="0.25">
      <c r="A2616">
        <v>2139</v>
      </c>
      <c r="B2616" t="str">
        <f t="shared" si="85"/>
        <v>Oklahoma,Logan County</v>
      </c>
      <c r="C2616" s="16" t="s">
        <v>52</v>
      </c>
      <c r="D2616" s="12" t="s">
        <v>245</v>
      </c>
      <c r="E2616" s="17" t="s">
        <v>3889</v>
      </c>
      <c r="F2616" s="18">
        <v>7</v>
      </c>
      <c r="G2616" s="19">
        <v>4</v>
      </c>
      <c r="H2616" s="38">
        <v>9</v>
      </c>
      <c r="I2616" s="17">
        <v>1</v>
      </c>
      <c r="J2616" s="17">
        <v>1</v>
      </c>
      <c r="K2616" s="49">
        <v>4</v>
      </c>
      <c r="L2616" s="16">
        <f t="shared" si="84"/>
        <v>26</v>
      </c>
    </row>
    <row r="2617" spans="1:12" x14ac:dyDescent="0.25">
      <c r="A2617">
        <v>2140</v>
      </c>
      <c r="B2617" t="str">
        <f t="shared" si="85"/>
        <v>Oklahoma,Love County</v>
      </c>
      <c r="C2617" s="16" t="s">
        <v>52</v>
      </c>
      <c r="D2617" s="12" t="s">
        <v>1461</v>
      </c>
      <c r="E2617" s="17" t="s">
        <v>3890</v>
      </c>
      <c r="F2617" s="18">
        <v>7</v>
      </c>
      <c r="G2617" s="27">
        <v>2</v>
      </c>
      <c r="H2617" s="52">
        <v>10</v>
      </c>
      <c r="I2617" s="17">
        <v>1</v>
      </c>
      <c r="J2617" s="17">
        <v>1</v>
      </c>
      <c r="K2617" s="49">
        <v>4</v>
      </c>
      <c r="L2617" s="16">
        <f t="shared" si="84"/>
        <v>25</v>
      </c>
    </row>
    <row r="2618" spans="1:12" x14ac:dyDescent="0.25">
      <c r="A2618">
        <v>2141</v>
      </c>
      <c r="B2618" t="str">
        <f t="shared" si="85"/>
        <v>Oklahoma,McClain County</v>
      </c>
      <c r="C2618" s="16" t="s">
        <v>52</v>
      </c>
      <c r="D2618" s="12" t="s">
        <v>1462</v>
      </c>
      <c r="E2618" s="17" t="s">
        <v>3891</v>
      </c>
      <c r="F2618" s="18">
        <v>7</v>
      </c>
      <c r="G2618" s="27">
        <v>2</v>
      </c>
      <c r="H2618" s="52">
        <v>10</v>
      </c>
      <c r="I2618" s="17">
        <v>1</v>
      </c>
      <c r="J2618" s="17">
        <v>1</v>
      </c>
      <c r="K2618" s="49">
        <v>4</v>
      </c>
      <c r="L2618" s="16">
        <f t="shared" si="84"/>
        <v>25</v>
      </c>
    </row>
    <row r="2619" spans="1:12" x14ac:dyDescent="0.25">
      <c r="A2619">
        <v>2142</v>
      </c>
      <c r="B2619" t="str">
        <f t="shared" si="85"/>
        <v>Oklahoma,McCurtain County</v>
      </c>
      <c r="C2619" s="16" t="s">
        <v>52</v>
      </c>
      <c r="D2619" s="12" t="s">
        <v>1463</v>
      </c>
      <c r="E2619" s="17" t="s">
        <v>3925</v>
      </c>
      <c r="F2619" s="18">
        <v>7</v>
      </c>
      <c r="G2619" s="27">
        <v>2</v>
      </c>
      <c r="H2619" s="38">
        <v>9</v>
      </c>
      <c r="I2619" s="17">
        <v>1</v>
      </c>
      <c r="J2619" s="17">
        <v>1</v>
      </c>
      <c r="K2619" s="49">
        <v>4</v>
      </c>
      <c r="L2619" s="16">
        <f t="shared" si="84"/>
        <v>24</v>
      </c>
    </row>
    <row r="2620" spans="1:12" x14ac:dyDescent="0.25">
      <c r="A2620">
        <v>2143</v>
      </c>
      <c r="B2620" t="str">
        <f t="shared" si="85"/>
        <v>Oklahoma,McIntosh County</v>
      </c>
      <c r="C2620" s="16" t="s">
        <v>52</v>
      </c>
      <c r="D2620" s="12" t="s">
        <v>508</v>
      </c>
      <c r="E2620" s="17" t="s">
        <v>3858</v>
      </c>
      <c r="F2620" s="18">
        <v>7</v>
      </c>
      <c r="G2620" s="19">
        <v>4</v>
      </c>
      <c r="H2620" s="38">
        <v>9</v>
      </c>
      <c r="I2620" s="17">
        <v>1</v>
      </c>
      <c r="J2620" s="30">
        <v>2</v>
      </c>
      <c r="K2620" s="49">
        <v>4</v>
      </c>
      <c r="L2620" s="16">
        <f t="shared" si="84"/>
        <v>27</v>
      </c>
    </row>
    <row r="2621" spans="1:12" x14ac:dyDescent="0.25">
      <c r="A2621">
        <v>2144</v>
      </c>
      <c r="B2621" t="str">
        <f t="shared" si="85"/>
        <v>Oklahoma,Major County</v>
      </c>
      <c r="C2621" s="16" t="s">
        <v>52</v>
      </c>
      <c r="D2621" s="12" t="s">
        <v>1464</v>
      </c>
      <c r="E2621" s="17" t="s">
        <v>3892</v>
      </c>
      <c r="F2621" s="18">
        <v>7</v>
      </c>
      <c r="G2621" s="19">
        <v>4</v>
      </c>
      <c r="H2621" s="38">
        <v>9</v>
      </c>
      <c r="I2621" s="17">
        <v>1</v>
      </c>
      <c r="J2621" s="17">
        <v>1</v>
      </c>
      <c r="K2621" s="49">
        <v>4</v>
      </c>
      <c r="L2621" s="16">
        <f t="shared" si="84"/>
        <v>26</v>
      </c>
    </row>
    <row r="2622" spans="1:12" x14ac:dyDescent="0.25">
      <c r="A2622">
        <v>2145</v>
      </c>
      <c r="B2622" t="str">
        <f t="shared" si="85"/>
        <v>Oklahoma,Marshall County</v>
      </c>
      <c r="C2622" s="16" t="s">
        <v>52</v>
      </c>
      <c r="D2622" s="12" t="s">
        <v>152</v>
      </c>
      <c r="E2622" s="17" t="s">
        <v>4359</v>
      </c>
      <c r="F2622" s="48">
        <v>9</v>
      </c>
      <c r="G2622" s="19">
        <v>4</v>
      </c>
      <c r="H2622" s="17">
        <v>1</v>
      </c>
      <c r="I2622" s="17">
        <v>1</v>
      </c>
      <c r="J2622" s="17">
        <v>1</v>
      </c>
      <c r="K2622" s="49">
        <v>4</v>
      </c>
      <c r="L2622" s="16">
        <f t="shared" si="84"/>
        <v>20</v>
      </c>
    </row>
    <row r="2623" spans="1:12" x14ac:dyDescent="0.25">
      <c r="A2623">
        <v>2146</v>
      </c>
      <c r="B2623" t="str">
        <f t="shared" si="85"/>
        <v>Oklahoma,Mayes County</v>
      </c>
      <c r="C2623" s="16" t="s">
        <v>52</v>
      </c>
      <c r="D2623" s="12" t="s">
        <v>1465</v>
      </c>
      <c r="E2623" s="17" t="s">
        <v>3926</v>
      </c>
      <c r="F2623" s="22">
        <v>6</v>
      </c>
      <c r="G2623" s="19">
        <v>4</v>
      </c>
      <c r="H2623" s="20">
        <v>8</v>
      </c>
      <c r="I2623" s="17">
        <v>1</v>
      </c>
      <c r="J2623" s="30">
        <v>2</v>
      </c>
      <c r="K2623" s="49">
        <v>4</v>
      </c>
      <c r="L2623" s="16">
        <f t="shared" si="84"/>
        <v>25</v>
      </c>
    </row>
    <row r="2624" spans="1:12" x14ac:dyDescent="0.25">
      <c r="A2624">
        <v>2147</v>
      </c>
      <c r="B2624" t="str">
        <f t="shared" si="85"/>
        <v>Oklahoma,Murray County</v>
      </c>
      <c r="C2624" s="16" t="s">
        <v>52</v>
      </c>
      <c r="D2624" s="12" t="s">
        <v>511</v>
      </c>
      <c r="E2624" s="17" t="s">
        <v>3859</v>
      </c>
      <c r="F2624" s="18">
        <v>7</v>
      </c>
      <c r="G2624" s="19">
        <v>4</v>
      </c>
      <c r="H2624" s="52">
        <v>10</v>
      </c>
      <c r="I2624" s="17">
        <v>1</v>
      </c>
      <c r="J2624" s="17">
        <v>1</v>
      </c>
      <c r="K2624" s="49">
        <v>4</v>
      </c>
      <c r="L2624" s="16">
        <f t="shared" si="84"/>
        <v>27</v>
      </c>
    </row>
    <row r="2625" spans="1:12" x14ac:dyDescent="0.25">
      <c r="A2625">
        <v>2148</v>
      </c>
      <c r="B2625" t="str">
        <f t="shared" si="85"/>
        <v>Oklahoma,Muskogee County</v>
      </c>
      <c r="C2625" s="16" t="s">
        <v>52</v>
      </c>
      <c r="D2625" s="12" t="s">
        <v>1466</v>
      </c>
      <c r="E2625" s="17" t="s">
        <v>3893</v>
      </c>
      <c r="F2625" s="18">
        <v>7</v>
      </c>
      <c r="G2625" s="19">
        <v>4</v>
      </c>
      <c r="H2625" s="38">
        <v>9</v>
      </c>
      <c r="I2625" s="17">
        <v>1</v>
      </c>
      <c r="J2625" s="17">
        <v>1</v>
      </c>
      <c r="K2625" s="49">
        <v>4</v>
      </c>
      <c r="L2625" s="16">
        <f t="shared" si="84"/>
        <v>26</v>
      </c>
    </row>
    <row r="2626" spans="1:12" x14ac:dyDescent="0.25">
      <c r="A2626">
        <v>2149</v>
      </c>
      <c r="B2626" t="str">
        <f t="shared" si="85"/>
        <v>Oklahoma,Noble County</v>
      </c>
      <c r="C2626" s="16" t="s">
        <v>52</v>
      </c>
      <c r="D2626" s="12" t="s">
        <v>661</v>
      </c>
      <c r="E2626" s="17" t="s">
        <v>3894</v>
      </c>
      <c r="F2626" s="18">
        <v>7</v>
      </c>
      <c r="G2626" s="19">
        <v>4</v>
      </c>
      <c r="H2626" s="38">
        <v>9</v>
      </c>
      <c r="I2626" s="17">
        <v>1</v>
      </c>
      <c r="J2626" s="17">
        <v>1</v>
      </c>
      <c r="K2626" s="49">
        <v>4</v>
      </c>
      <c r="L2626" s="16">
        <f t="shared" ref="L2626:L2689" si="86">SUM(F2626:K2626)</f>
        <v>26</v>
      </c>
    </row>
    <row r="2627" spans="1:12" x14ac:dyDescent="0.25">
      <c r="A2627">
        <v>2150</v>
      </c>
      <c r="B2627" t="str">
        <f t="shared" ref="B2627:B2690" si="87">C2627&amp;","&amp;D2627</f>
        <v>Oklahoma,Nowata County</v>
      </c>
      <c r="C2627" s="16" t="s">
        <v>52</v>
      </c>
      <c r="D2627" s="12" t="s">
        <v>1467</v>
      </c>
      <c r="E2627" s="17" t="s">
        <v>3927</v>
      </c>
      <c r="F2627" s="18">
        <v>7</v>
      </c>
      <c r="G2627" s="27">
        <v>2</v>
      </c>
      <c r="H2627" s="20">
        <v>8</v>
      </c>
      <c r="I2627" s="17">
        <v>1</v>
      </c>
      <c r="J2627" s="30">
        <v>2</v>
      </c>
      <c r="K2627" s="49">
        <v>4</v>
      </c>
      <c r="L2627" s="16">
        <f t="shared" si="86"/>
        <v>24</v>
      </c>
    </row>
    <row r="2628" spans="1:12" x14ac:dyDescent="0.25">
      <c r="A2628">
        <v>2151</v>
      </c>
      <c r="B2628" t="str">
        <f t="shared" si="87"/>
        <v>Oklahoma,Okfuskee County</v>
      </c>
      <c r="C2628" s="16" t="s">
        <v>52</v>
      </c>
      <c r="D2628" s="12" t="s">
        <v>1468</v>
      </c>
      <c r="E2628" s="17" t="s">
        <v>3860</v>
      </c>
      <c r="F2628" s="18">
        <v>7</v>
      </c>
      <c r="G2628" s="19">
        <v>4</v>
      </c>
      <c r="H2628" s="38">
        <v>9</v>
      </c>
      <c r="I2628" s="17">
        <v>1</v>
      </c>
      <c r="J2628" s="30">
        <v>2</v>
      </c>
      <c r="K2628" s="49">
        <v>4</v>
      </c>
      <c r="L2628" s="16">
        <f t="shared" si="86"/>
        <v>27</v>
      </c>
    </row>
    <row r="2629" spans="1:12" x14ac:dyDescent="0.25">
      <c r="A2629">
        <v>2152</v>
      </c>
      <c r="B2629" t="str">
        <f t="shared" si="87"/>
        <v>Oklahoma,Oklahoma County</v>
      </c>
      <c r="C2629" s="16" t="s">
        <v>52</v>
      </c>
      <c r="D2629" s="12" t="s">
        <v>1469</v>
      </c>
      <c r="E2629" s="17" t="s">
        <v>3895</v>
      </c>
      <c r="F2629" s="18">
        <v>7</v>
      </c>
      <c r="G2629" s="19">
        <v>4</v>
      </c>
      <c r="H2629" s="38">
        <v>9</v>
      </c>
      <c r="I2629" s="17">
        <v>1</v>
      </c>
      <c r="J2629" s="17">
        <v>1</v>
      </c>
      <c r="K2629" s="49">
        <v>4</v>
      </c>
      <c r="L2629" s="16">
        <f t="shared" si="86"/>
        <v>26</v>
      </c>
    </row>
    <row r="2630" spans="1:12" x14ac:dyDescent="0.25">
      <c r="A2630">
        <v>2153</v>
      </c>
      <c r="B2630" t="str">
        <f t="shared" si="87"/>
        <v>Oklahoma,Okmulgee County</v>
      </c>
      <c r="C2630" s="16" t="s">
        <v>52</v>
      </c>
      <c r="D2630" s="12" t="s">
        <v>1470</v>
      </c>
      <c r="E2630" s="17" t="s">
        <v>3835</v>
      </c>
      <c r="F2630" s="18">
        <v>7</v>
      </c>
      <c r="G2630" s="19">
        <v>4</v>
      </c>
      <c r="H2630" s="38">
        <v>9</v>
      </c>
      <c r="I2630" s="17">
        <v>1</v>
      </c>
      <c r="J2630" s="50">
        <v>3</v>
      </c>
      <c r="K2630" s="49">
        <v>4</v>
      </c>
      <c r="L2630" s="16">
        <f t="shared" si="86"/>
        <v>28</v>
      </c>
    </row>
    <row r="2631" spans="1:12" x14ac:dyDescent="0.25">
      <c r="A2631">
        <v>2154</v>
      </c>
      <c r="B2631" t="str">
        <f t="shared" si="87"/>
        <v>Oklahoma,Osage County</v>
      </c>
      <c r="C2631" s="16" t="s">
        <v>52</v>
      </c>
      <c r="D2631" s="12" t="s">
        <v>767</v>
      </c>
      <c r="E2631" s="17" t="s">
        <v>3861</v>
      </c>
      <c r="F2631" s="18">
        <v>7</v>
      </c>
      <c r="G2631" s="19">
        <v>4</v>
      </c>
      <c r="H2631" s="20">
        <v>8</v>
      </c>
      <c r="I2631" s="17">
        <v>1</v>
      </c>
      <c r="J2631" s="50">
        <v>3</v>
      </c>
      <c r="K2631" s="49">
        <v>4</v>
      </c>
      <c r="L2631" s="16">
        <f t="shared" si="86"/>
        <v>27</v>
      </c>
    </row>
    <row r="2632" spans="1:12" x14ac:dyDescent="0.25">
      <c r="A2632">
        <v>2155</v>
      </c>
      <c r="B2632" t="str">
        <f t="shared" si="87"/>
        <v>Oklahoma,Ottawa County</v>
      </c>
      <c r="C2632" s="16" t="s">
        <v>52</v>
      </c>
      <c r="D2632" s="12" t="s">
        <v>769</v>
      </c>
      <c r="E2632" s="17" t="s">
        <v>3928</v>
      </c>
      <c r="F2632" s="22">
        <v>6</v>
      </c>
      <c r="G2632" s="19">
        <v>4</v>
      </c>
      <c r="H2632" s="20">
        <v>8</v>
      </c>
      <c r="I2632" s="17">
        <v>1</v>
      </c>
      <c r="J2632" s="30">
        <v>2</v>
      </c>
      <c r="K2632" s="49">
        <v>4</v>
      </c>
      <c r="L2632" s="16">
        <f t="shared" si="86"/>
        <v>25</v>
      </c>
    </row>
    <row r="2633" spans="1:12" x14ac:dyDescent="0.25">
      <c r="A2633">
        <v>2156</v>
      </c>
      <c r="B2633" t="str">
        <f t="shared" si="87"/>
        <v>Oklahoma,Pawnee County</v>
      </c>
      <c r="C2633" s="16" t="s">
        <v>52</v>
      </c>
      <c r="D2633" s="12" t="s">
        <v>770</v>
      </c>
      <c r="E2633" s="17" t="s">
        <v>3862</v>
      </c>
      <c r="F2633" s="18">
        <v>7</v>
      </c>
      <c r="G2633" s="19">
        <v>4</v>
      </c>
      <c r="H2633" s="38">
        <v>9</v>
      </c>
      <c r="I2633" s="17">
        <v>1</v>
      </c>
      <c r="J2633" s="30">
        <v>2</v>
      </c>
      <c r="K2633" s="49">
        <v>4</v>
      </c>
      <c r="L2633" s="16">
        <f t="shared" si="86"/>
        <v>27</v>
      </c>
    </row>
    <row r="2634" spans="1:12" x14ac:dyDescent="0.25">
      <c r="A2634">
        <v>2157</v>
      </c>
      <c r="B2634" t="str">
        <f t="shared" si="87"/>
        <v>Oklahoma,Payne County</v>
      </c>
      <c r="C2634" s="16" t="s">
        <v>52</v>
      </c>
      <c r="D2634" s="12" t="s">
        <v>1471</v>
      </c>
      <c r="E2634" s="17" t="s">
        <v>3929</v>
      </c>
      <c r="F2634" s="18">
        <v>7</v>
      </c>
      <c r="G2634" s="27">
        <v>2</v>
      </c>
      <c r="H2634" s="38">
        <v>9</v>
      </c>
      <c r="I2634" s="17">
        <v>1</v>
      </c>
      <c r="J2634" s="17">
        <v>1</v>
      </c>
      <c r="K2634" s="49">
        <v>4</v>
      </c>
      <c r="L2634" s="16">
        <f t="shared" si="86"/>
        <v>24</v>
      </c>
    </row>
    <row r="2635" spans="1:12" x14ac:dyDescent="0.25">
      <c r="A2635">
        <v>2158</v>
      </c>
      <c r="B2635" t="str">
        <f t="shared" si="87"/>
        <v>Oklahoma,Pittsburg County</v>
      </c>
      <c r="C2635" s="16" t="s">
        <v>52</v>
      </c>
      <c r="D2635" s="12" t="s">
        <v>1472</v>
      </c>
      <c r="E2635" s="17" t="s">
        <v>3836</v>
      </c>
      <c r="F2635" s="18">
        <v>7</v>
      </c>
      <c r="G2635" s="19">
        <v>4</v>
      </c>
      <c r="H2635" s="38">
        <v>9</v>
      </c>
      <c r="I2635" s="17">
        <v>1</v>
      </c>
      <c r="J2635" s="50">
        <v>3</v>
      </c>
      <c r="K2635" s="49">
        <v>4</v>
      </c>
      <c r="L2635" s="16">
        <f t="shared" si="86"/>
        <v>28</v>
      </c>
    </row>
    <row r="2636" spans="1:12" x14ac:dyDescent="0.25">
      <c r="A2636">
        <v>2159</v>
      </c>
      <c r="B2636" t="str">
        <f t="shared" si="87"/>
        <v>Oklahoma,Pontotoc County</v>
      </c>
      <c r="C2636" s="16" t="s">
        <v>52</v>
      </c>
      <c r="D2636" s="12" t="s">
        <v>1097</v>
      </c>
      <c r="E2636" s="17" t="s">
        <v>3896</v>
      </c>
      <c r="F2636" s="18">
        <v>7</v>
      </c>
      <c r="G2636" s="27">
        <v>2</v>
      </c>
      <c r="H2636" s="38">
        <v>9</v>
      </c>
      <c r="I2636" s="17">
        <v>1</v>
      </c>
      <c r="J2636" s="30">
        <v>2</v>
      </c>
      <c r="K2636" s="49">
        <v>4</v>
      </c>
      <c r="L2636" s="16">
        <f t="shared" si="86"/>
        <v>25</v>
      </c>
    </row>
    <row r="2637" spans="1:12" x14ac:dyDescent="0.25">
      <c r="A2637">
        <v>2160</v>
      </c>
      <c r="B2637" t="str">
        <f t="shared" si="87"/>
        <v>Oklahoma,Pottawatomie County</v>
      </c>
      <c r="C2637" s="16" t="s">
        <v>52</v>
      </c>
      <c r="D2637" s="12" t="s">
        <v>771</v>
      </c>
      <c r="E2637" s="17" t="s">
        <v>3837</v>
      </c>
      <c r="F2637" s="48">
        <v>9</v>
      </c>
      <c r="G2637" s="19">
        <v>4</v>
      </c>
      <c r="H2637" s="38">
        <v>9</v>
      </c>
      <c r="I2637" s="17">
        <v>1</v>
      </c>
      <c r="J2637" s="30">
        <v>2</v>
      </c>
      <c r="K2637" s="49">
        <v>4</v>
      </c>
      <c r="L2637" s="16">
        <f t="shared" si="86"/>
        <v>29</v>
      </c>
    </row>
    <row r="2638" spans="1:12" x14ac:dyDescent="0.25">
      <c r="A2638">
        <v>2161</v>
      </c>
      <c r="B2638" t="str">
        <f t="shared" si="87"/>
        <v>Oklahoma,Pushmataha County</v>
      </c>
      <c r="C2638" s="16" t="s">
        <v>52</v>
      </c>
      <c r="D2638" s="12" t="s">
        <v>1473</v>
      </c>
      <c r="E2638" s="17" t="s">
        <v>4360</v>
      </c>
      <c r="F2638" s="18">
        <v>7</v>
      </c>
      <c r="G2638" s="27">
        <v>2</v>
      </c>
      <c r="H2638" s="17">
        <v>1</v>
      </c>
      <c r="I2638" s="17">
        <v>1</v>
      </c>
      <c r="J2638" s="50">
        <v>3</v>
      </c>
      <c r="K2638" s="49">
        <v>4</v>
      </c>
      <c r="L2638" s="16">
        <f t="shared" si="86"/>
        <v>18</v>
      </c>
    </row>
    <row r="2639" spans="1:12" x14ac:dyDescent="0.25">
      <c r="A2639">
        <v>2162</v>
      </c>
      <c r="B2639" t="str">
        <f t="shared" si="87"/>
        <v>Oklahoma,Roger Mills County</v>
      </c>
      <c r="C2639" s="16" t="s">
        <v>52</v>
      </c>
      <c r="D2639" s="12" t="s">
        <v>1474</v>
      </c>
      <c r="E2639" s="17" t="s">
        <v>3897</v>
      </c>
      <c r="F2639" s="18">
        <v>7</v>
      </c>
      <c r="G2639" s="27">
        <v>2</v>
      </c>
      <c r="H2639" s="38">
        <v>9</v>
      </c>
      <c r="I2639" s="17">
        <v>1</v>
      </c>
      <c r="J2639" s="30">
        <v>2</v>
      </c>
      <c r="K2639" s="49">
        <v>4</v>
      </c>
      <c r="L2639" s="16">
        <f t="shared" si="86"/>
        <v>25</v>
      </c>
    </row>
    <row r="2640" spans="1:12" x14ac:dyDescent="0.25">
      <c r="A2640">
        <v>2163</v>
      </c>
      <c r="B2640" t="str">
        <f t="shared" si="87"/>
        <v>Oklahoma,Rogers County</v>
      </c>
      <c r="C2640" s="16" t="s">
        <v>52</v>
      </c>
      <c r="D2640" s="12" t="s">
        <v>1475</v>
      </c>
      <c r="E2640" s="17" t="s">
        <v>3898</v>
      </c>
      <c r="F2640" s="18">
        <v>7</v>
      </c>
      <c r="G2640" s="27">
        <v>2</v>
      </c>
      <c r="H2640" s="20">
        <v>8</v>
      </c>
      <c r="I2640" s="17">
        <v>1</v>
      </c>
      <c r="J2640" s="50">
        <v>3</v>
      </c>
      <c r="K2640" s="49">
        <v>4</v>
      </c>
      <c r="L2640" s="16">
        <f t="shared" si="86"/>
        <v>25</v>
      </c>
    </row>
    <row r="2641" spans="1:12" x14ac:dyDescent="0.25">
      <c r="A2641">
        <v>2164</v>
      </c>
      <c r="B2641" t="str">
        <f t="shared" si="87"/>
        <v>Oklahoma,Seminole County</v>
      </c>
      <c r="C2641" s="16" t="s">
        <v>52</v>
      </c>
      <c r="D2641" s="12" t="s">
        <v>436</v>
      </c>
      <c r="E2641" s="17" t="s">
        <v>3838</v>
      </c>
      <c r="F2641" s="48">
        <v>9</v>
      </c>
      <c r="G2641" s="19">
        <v>4</v>
      </c>
      <c r="H2641" s="38">
        <v>9</v>
      </c>
      <c r="I2641" s="17">
        <v>1</v>
      </c>
      <c r="J2641" s="30">
        <v>2</v>
      </c>
      <c r="K2641" s="49">
        <v>4</v>
      </c>
      <c r="L2641" s="16">
        <f t="shared" si="86"/>
        <v>29</v>
      </c>
    </row>
    <row r="2642" spans="1:12" x14ac:dyDescent="0.25">
      <c r="A2642">
        <v>2165</v>
      </c>
      <c r="B2642" t="str">
        <f t="shared" si="87"/>
        <v>Oklahoma,Sequoyah County</v>
      </c>
      <c r="C2642" s="16" t="s">
        <v>52</v>
      </c>
      <c r="D2642" s="12" t="s">
        <v>1476</v>
      </c>
      <c r="E2642" s="17" t="s">
        <v>3957</v>
      </c>
      <c r="F2642" s="22">
        <v>6</v>
      </c>
      <c r="G2642" s="27">
        <v>2</v>
      </c>
      <c r="H2642" s="20">
        <v>8</v>
      </c>
      <c r="I2642" s="17">
        <v>1</v>
      </c>
      <c r="J2642" s="30">
        <v>2</v>
      </c>
      <c r="K2642" s="49">
        <v>4</v>
      </c>
      <c r="L2642" s="16">
        <f t="shared" si="86"/>
        <v>23</v>
      </c>
    </row>
    <row r="2643" spans="1:12" x14ac:dyDescent="0.25">
      <c r="A2643">
        <v>2166</v>
      </c>
      <c r="B2643" t="str">
        <f t="shared" si="87"/>
        <v>Oklahoma,Stephens County</v>
      </c>
      <c r="C2643" s="16" t="s">
        <v>52</v>
      </c>
      <c r="D2643" s="12" t="s">
        <v>525</v>
      </c>
      <c r="E2643" s="17" t="s">
        <v>3899</v>
      </c>
      <c r="F2643" s="18">
        <v>7</v>
      </c>
      <c r="G2643" s="27">
        <v>2</v>
      </c>
      <c r="H2643" s="52">
        <v>10</v>
      </c>
      <c r="I2643" s="17">
        <v>1</v>
      </c>
      <c r="J2643" s="17">
        <v>1</v>
      </c>
      <c r="K2643" s="49">
        <v>4</v>
      </c>
      <c r="L2643" s="16">
        <f t="shared" si="86"/>
        <v>25</v>
      </c>
    </row>
    <row r="2644" spans="1:12" x14ac:dyDescent="0.25">
      <c r="A2644">
        <v>2167</v>
      </c>
      <c r="B2644" t="str">
        <f t="shared" si="87"/>
        <v>Oklahoma,Texas County</v>
      </c>
      <c r="C2644" s="16" t="s">
        <v>52</v>
      </c>
      <c r="D2644" s="12" t="s">
        <v>1148</v>
      </c>
      <c r="E2644" s="17" t="s">
        <v>3930</v>
      </c>
      <c r="F2644" s="18">
        <v>7</v>
      </c>
      <c r="G2644" s="27">
        <v>2</v>
      </c>
      <c r="H2644" s="35">
        <v>8</v>
      </c>
      <c r="I2644" s="17">
        <v>1</v>
      </c>
      <c r="J2644" s="50">
        <v>3</v>
      </c>
      <c r="K2644" s="49">
        <v>4</v>
      </c>
      <c r="L2644" s="16">
        <f t="shared" si="86"/>
        <v>25</v>
      </c>
    </row>
    <row r="2645" spans="1:12" x14ac:dyDescent="0.25">
      <c r="A2645">
        <v>2168</v>
      </c>
      <c r="B2645" t="str">
        <f t="shared" si="87"/>
        <v>Oklahoma,Tillman County</v>
      </c>
      <c r="C2645" s="16" t="s">
        <v>52</v>
      </c>
      <c r="D2645" s="12" t="s">
        <v>1477</v>
      </c>
      <c r="E2645" s="17" t="s">
        <v>3839</v>
      </c>
      <c r="F2645" s="18">
        <v>7</v>
      </c>
      <c r="G2645" s="19">
        <v>4</v>
      </c>
      <c r="H2645" s="52">
        <v>10</v>
      </c>
      <c r="I2645" s="17">
        <v>1</v>
      </c>
      <c r="J2645" s="30">
        <v>2</v>
      </c>
      <c r="K2645" s="49">
        <v>4</v>
      </c>
      <c r="L2645" s="16">
        <f t="shared" si="86"/>
        <v>28</v>
      </c>
    </row>
    <row r="2646" spans="1:12" x14ac:dyDescent="0.25">
      <c r="A2646">
        <v>2169</v>
      </c>
      <c r="B2646" t="str">
        <f t="shared" si="87"/>
        <v>Oklahoma,Tulsa County</v>
      </c>
      <c r="C2646" s="16" t="s">
        <v>52</v>
      </c>
      <c r="D2646" s="12" t="s">
        <v>1478</v>
      </c>
      <c r="E2646" s="17" t="s">
        <v>3863</v>
      </c>
      <c r="F2646" s="18">
        <v>7</v>
      </c>
      <c r="G2646" s="19">
        <v>4</v>
      </c>
      <c r="H2646" s="38">
        <v>9</v>
      </c>
      <c r="I2646" s="17">
        <v>1</v>
      </c>
      <c r="J2646" s="30">
        <v>2</v>
      </c>
      <c r="K2646" s="49">
        <v>4</v>
      </c>
      <c r="L2646" s="16">
        <f t="shared" si="86"/>
        <v>27</v>
      </c>
    </row>
    <row r="2647" spans="1:12" x14ac:dyDescent="0.25">
      <c r="A2647">
        <v>2170</v>
      </c>
      <c r="B2647" t="str">
        <f t="shared" si="87"/>
        <v>Oklahoma,Wagoner County</v>
      </c>
      <c r="C2647" s="16" t="s">
        <v>52</v>
      </c>
      <c r="D2647" s="12" t="s">
        <v>1479</v>
      </c>
      <c r="E2647" s="17" t="s">
        <v>3900</v>
      </c>
      <c r="F2647" s="18">
        <v>7</v>
      </c>
      <c r="G2647" s="19">
        <v>4</v>
      </c>
      <c r="H2647" s="20">
        <v>8</v>
      </c>
      <c r="I2647" s="17">
        <v>1</v>
      </c>
      <c r="J2647" s="30">
        <v>2</v>
      </c>
      <c r="K2647" s="49">
        <v>4</v>
      </c>
      <c r="L2647" s="16">
        <f t="shared" si="86"/>
        <v>26</v>
      </c>
    </row>
    <row r="2648" spans="1:12" x14ac:dyDescent="0.25">
      <c r="A2648">
        <v>2171</v>
      </c>
      <c r="B2648" t="str">
        <f t="shared" si="87"/>
        <v>Oklahoma,Washington County</v>
      </c>
      <c r="C2648" s="16" t="s">
        <v>52</v>
      </c>
      <c r="D2648" s="12" t="s">
        <v>169</v>
      </c>
      <c r="E2648" s="17" t="s">
        <v>3931</v>
      </c>
      <c r="F2648" s="18">
        <v>7</v>
      </c>
      <c r="G2648" s="27">
        <v>2</v>
      </c>
      <c r="H2648" s="20">
        <v>8</v>
      </c>
      <c r="I2648" s="17">
        <v>1</v>
      </c>
      <c r="J2648" s="30">
        <v>2</v>
      </c>
      <c r="K2648" s="49">
        <v>4</v>
      </c>
      <c r="L2648" s="16">
        <f t="shared" si="86"/>
        <v>24</v>
      </c>
    </row>
    <row r="2649" spans="1:12" x14ac:dyDescent="0.25">
      <c r="A2649">
        <v>2172</v>
      </c>
      <c r="B2649" t="str">
        <f t="shared" si="87"/>
        <v>Oklahoma,Washita County</v>
      </c>
      <c r="C2649" s="16" t="s">
        <v>52</v>
      </c>
      <c r="D2649" s="12" t="s">
        <v>1480</v>
      </c>
      <c r="E2649" s="17" t="s">
        <v>3840</v>
      </c>
      <c r="F2649" s="48">
        <v>9</v>
      </c>
      <c r="G2649" s="19">
        <v>4</v>
      </c>
      <c r="H2649" s="52">
        <v>10</v>
      </c>
      <c r="I2649" s="17">
        <v>1</v>
      </c>
      <c r="J2649" s="17">
        <v>1</v>
      </c>
      <c r="K2649" s="49">
        <v>4</v>
      </c>
      <c r="L2649" s="16">
        <f t="shared" si="86"/>
        <v>29</v>
      </c>
    </row>
    <row r="2650" spans="1:12" x14ac:dyDescent="0.25">
      <c r="A2650">
        <v>2173</v>
      </c>
      <c r="B2650" t="str">
        <f t="shared" si="87"/>
        <v>Oklahoma,Woods County</v>
      </c>
      <c r="C2650" s="16" t="s">
        <v>52</v>
      </c>
      <c r="D2650" s="12" t="s">
        <v>1481</v>
      </c>
      <c r="E2650" s="17" t="s">
        <v>4361</v>
      </c>
      <c r="F2650" s="48">
        <v>9</v>
      </c>
      <c r="G2650" s="19">
        <v>4</v>
      </c>
      <c r="H2650" s="17">
        <v>1</v>
      </c>
      <c r="I2650" s="17">
        <v>1</v>
      </c>
      <c r="J2650" s="17">
        <v>1</v>
      </c>
      <c r="K2650" s="49">
        <v>4</v>
      </c>
      <c r="L2650" s="16">
        <f t="shared" si="86"/>
        <v>20</v>
      </c>
    </row>
    <row r="2651" spans="1:12" x14ac:dyDescent="0.25">
      <c r="A2651">
        <v>2174</v>
      </c>
      <c r="B2651" t="str">
        <f t="shared" si="87"/>
        <v>Oklahoma,Woodward County</v>
      </c>
      <c r="C2651" s="16" t="s">
        <v>52</v>
      </c>
      <c r="D2651" s="12" t="s">
        <v>1482</v>
      </c>
      <c r="E2651" s="17" t="s">
        <v>3841</v>
      </c>
      <c r="F2651" s="18">
        <v>7</v>
      </c>
      <c r="G2651" s="19">
        <v>4</v>
      </c>
      <c r="H2651" s="38">
        <v>9</v>
      </c>
      <c r="I2651" s="17">
        <v>1</v>
      </c>
      <c r="J2651" s="50">
        <v>3</v>
      </c>
      <c r="K2651" s="49">
        <v>4</v>
      </c>
      <c r="L2651" s="16">
        <f t="shared" si="86"/>
        <v>28</v>
      </c>
    </row>
    <row r="2652" spans="1:12" x14ac:dyDescent="0.25">
      <c r="A2652">
        <v>2175</v>
      </c>
      <c r="B2652" t="str">
        <f t="shared" si="87"/>
        <v>Oregon,Baker County</v>
      </c>
      <c r="C2652" s="16" t="s">
        <v>53</v>
      </c>
      <c r="D2652" s="12" t="s">
        <v>394</v>
      </c>
      <c r="E2652" s="17" t="s">
        <v>3932</v>
      </c>
      <c r="F2652" s="34">
        <v>4</v>
      </c>
      <c r="G2652" s="17">
        <v>1</v>
      </c>
      <c r="H2652" s="36">
        <v>4</v>
      </c>
      <c r="I2652" s="17">
        <v>1</v>
      </c>
      <c r="J2652" s="42">
        <v>9</v>
      </c>
      <c r="K2652" s="49">
        <v>4</v>
      </c>
      <c r="L2652" s="16">
        <f t="shared" si="86"/>
        <v>23</v>
      </c>
    </row>
    <row r="2653" spans="1:12" x14ac:dyDescent="0.25">
      <c r="A2653">
        <v>2176</v>
      </c>
      <c r="B2653" t="str">
        <f t="shared" si="87"/>
        <v>Oregon,Benton County</v>
      </c>
      <c r="C2653" s="16" t="s">
        <v>53</v>
      </c>
      <c r="D2653" s="12" t="s">
        <v>217</v>
      </c>
      <c r="E2653" s="17" t="s">
        <v>4991</v>
      </c>
      <c r="F2653" s="43">
        <v>3</v>
      </c>
      <c r="G2653" s="27">
        <v>2</v>
      </c>
      <c r="H2653" s="17">
        <v>1</v>
      </c>
      <c r="I2653" s="17">
        <v>1</v>
      </c>
      <c r="J2653" s="17">
        <v>1</v>
      </c>
      <c r="K2653" s="49">
        <v>4</v>
      </c>
      <c r="L2653" s="16">
        <f t="shared" si="86"/>
        <v>12</v>
      </c>
    </row>
    <row r="2654" spans="1:12" x14ac:dyDescent="0.25">
      <c r="A2654">
        <v>2178</v>
      </c>
      <c r="B2654" t="str">
        <f t="shared" si="87"/>
        <v>Oregon,Clatsop County</v>
      </c>
      <c r="C2654" s="16" t="s">
        <v>53</v>
      </c>
      <c r="D2654" s="12" t="s">
        <v>1484</v>
      </c>
      <c r="E2654" s="17" t="s">
        <v>4957</v>
      </c>
      <c r="F2654" s="43">
        <v>3</v>
      </c>
      <c r="G2654" s="17">
        <v>1</v>
      </c>
      <c r="H2654" s="17">
        <v>1</v>
      </c>
      <c r="I2654" s="25">
        <v>4</v>
      </c>
      <c r="J2654" s="17">
        <v>1</v>
      </c>
      <c r="K2654" s="49">
        <v>4</v>
      </c>
      <c r="L2654" s="16">
        <f t="shared" si="86"/>
        <v>14</v>
      </c>
    </row>
    <row r="2655" spans="1:12" x14ac:dyDescent="0.25">
      <c r="A2655">
        <v>2179</v>
      </c>
      <c r="B2655" t="str">
        <f t="shared" si="87"/>
        <v>Oregon,Columbia County</v>
      </c>
      <c r="C2655" s="16" t="s">
        <v>53</v>
      </c>
      <c r="D2655" s="12" t="s">
        <v>224</v>
      </c>
      <c r="E2655" s="17" t="s">
        <v>4992</v>
      </c>
      <c r="F2655" s="43">
        <v>3</v>
      </c>
      <c r="G2655" s="17">
        <v>1</v>
      </c>
      <c r="H2655" s="17">
        <v>1</v>
      </c>
      <c r="I2655" s="40">
        <v>3</v>
      </c>
      <c r="J2655" s="17">
        <v>1</v>
      </c>
      <c r="K2655" s="49">
        <v>4</v>
      </c>
      <c r="L2655" s="16">
        <f t="shared" si="86"/>
        <v>13</v>
      </c>
    </row>
    <row r="2656" spans="1:12" x14ac:dyDescent="0.25">
      <c r="A2656">
        <v>2180</v>
      </c>
      <c r="B2656" t="str">
        <f t="shared" si="87"/>
        <v>Oregon,Coos County</v>
      </c>
      <c r="C2656" s="16" t="s">
        <v>53</v>
      </c>
      <c r="D2656" s="12" t="s">
        <v>1240</v>
      </c>
      <c r="E2656" s="17" t="s">
        <v>4958</v>
      </c>
      <c r="F2656" s="43">
        <v>3</v>
      </c>
      <c r="G2656" s="27">
        <v>2</v>
      </c>
      <c r="H2656" s="17">
        <v>1</v>
      </c>
      <c r="I2656" s="40">
        <v>3</v>
      </c>
      <c r="J2656" s="17">
        <v>1</v>
      </c>
      <c r="K2656" s="49">
        <v>4</v>
      </c>
      <c r="L2656" s="16">
        <f t="shared" si="86"/>
        <v>14</v>
      </c>
    </row>
    <row r="2657" spans="1:12" x14ac:dyDescent="0.25">
      <c r="A2657">
        <v>2181</v>
      </c>
      <c r="B2657" t="str">
        <f t="shared" si="87"/>
        <v>Oregon,Crook County</v>
      </c>
      <c r="C2657" s="16" t="s">
        <v>53</v>
      </c>
      <c r="D2657" s="12" t="s">
        <v>1485</v>
      </c>
      <c r="E2657" s="17" t="s">
        <v>4148</v>
      </c>
      <c r="F2657" s="34">
        <v>4</v>
      </c>
      <c r="G2657" s="17">
        <v>1</v>
      </c>
      <c r="H2657" s="17">
        <v>1</v>
      </c>
      <c r="I2657" s="17">
        <v>1</v>
      </c>
      <c r="J2657" s="45">
        <v>7</v>
      </c>
      <c r="K2657" s="49">
        <v>4</v>
      </c>
      <c r="L2657" s="16">
        <f t="shared" si="86"/>
        <v>18</v>
      </c>
    </row>
    <row r="2658" spans="1:12" x14ac:dyDescent="0.25">
      <c r="A2658">
        <v>2182</v>
      </c>
      <c r="B2658" t="str">
        <f t="shared" si="87"/>
        <v>Oregon,Curry County</v>
      </c>
      <c r="C2658" s="16" t="s">
        <v>53</v>
      </c>
      <c r="D2658" s="12" t="s">
        <v>1260</v>
      </c>
      <c r="E2658" s="17" t="s">
        <v>5008</v>
      </c>
      <c r="F2658" s="17">
        <v>1</v>
      </c>
      <c r="G2658" s="17">
        <v>1</v>
      </c>
      <c r="H2658" s="17">
        <v>1</v>
      </c>
      <c r="I2658" s="40">
        <v>3</v>
      </c>
      <c r="J2658" s="17">
        <v>1</v>
      </c>
      <c r="K2658" s="49">
        <v>4</v>
      </c>
      <c r="L2658" s="16">
        <f t="shared" si="86"/>
        <v>11</v>
      </c>
    </row>
    <row r="2659" spans="1:12" x14ac:dyDescent="0.25">
      <c r="A2659">
        <v>2183</v>
      </c>
      <c r="B2659" t="str">
        <f t="shared" si="87"/>
        <v>Oregon,Deschutes County</v>
      </c>
      <c r="C2659" s="16" t="s">
        <v>53</v>
      </c>
      <c r="D2659" s="12" t="s">
        <v>1486</v>
      </c>
      <c r="E2659" s="17" t="s">
        <v>4090</v>
      </c>
      <c r="F2659" s="43">
        <v>3</v>
      </c>
      <c r="G2659" s="17">
        <v>1</v>
      </c>
      <c r="H2659" s="53">
        <v>3</v>
      </c>
      <c r="I2659" s="17">
        <v>1</v>
      </c>
      <c r="J2659" s="41">
        <v>6</v>
      </c>
      <c r="K2659" s="49">
        <v>4</v>
      </c>
      <c r="L2659" s="16">
        <f t="shared" si="86"/>
        <v>18</v>
      </c>
    </row>
    <row r="2660" spans="1:12" x14ac:dyDescent="0.25">
      <c r="A2660">
        <v>2184</v>
      </c>
      <c r="B2660" t="str">
        <f t="shared" si="87"/>
        <v>Oregon,Douglas County</v>
      </c>
      <c r="C2660" s="16" t="s">
        <v>53</v>
      </c>
      <c r="D2660" s="12" t="s">
        <v>345</v>
      </c>
      <c r="E2660" s="17" t="s">
        <v>4044</v>
      </c>
      <c r="F2660" s="34">
        <v>4</v>
      </c>
      <c r="G2660" s="27">
        <v>2</v>
      </c>
      <c r="H2660" s="17">
        <v>1</v>
      </c>
      <c r="I2660" s="40">
        <v>3</v>
      </c>
      <c r="J2660" s="45">
        <v>7</v>
      </c>
      <c r="K2660" s="49">
        <v>4</v>
      </c>
      <c r="L2660" s="16">
        <f t="shared" si="86"/>
        <v>21</v>
      </c>
    </row>
    <row r="2661" spans="1:12" x14ac:dyDescent="0.25">
      <c r="A2661">
        <v>2185</v>
      </c>
      <c r="B2661" t="str">
        <f t="shared" si="87"/>
        <v>Oregon,Gilliam County</v>
      </c>
      <c r="C2661" s="16" t="s">
        <v>53</v>
      </c>
      <c r="D2661" s="12" t="s">
        <v>1487</v>
      </c>
      <c r="E2661" s="17" t="s">
        <v>3958</v>
      </c>
      <c r="F2661" s="34">
        <v>4</v>
      </c>
      <c r="G2661" s="17">
        <v>1</v>
      </c>
      <c r="H2661" s="36">
        <v>4</v>
      </c>
      <c r="I2661" s="17">
        <v>1</v>
      </c>
      <c r="J2661" s="46">
        <v>8</v>
      </c>
      <c r="K2661" s="49">
        <v>4</v>
      </c>
      <c r="L2661" s="16">
        <f t="shared" si="86"/>
        <v>22</v>
      </c>
    </row>
    <row r="2662" spans="1:12" x14ac:dyDescent="0.25">
      <c r="A2662">
        <v>2186</v>
      </c>
      <c r="B2662" t="str">
        <f t="shared" si="87"/>
        <v>Oregon,Grant County</v>
      </c>
      <c r="C2662" s="16" t="s">
        <v>53</v>
      </c>
      <c r="D2662" s="12" t="s">
        <v>235</v>
      </c>
      <c r="E2662" s="17" t="s">
        <v>3901</v>
      </c>
      <c r="F2662" s="22">
        <v>6</v>
      </c>
      <c r="G2662" s="17">
        <v>1</v>
      </c>
      <c r="H2662" s="36">
        <v>4</v>
      </c>
      <c r="I2662" s="17">
        <v>1</v>
      </c>
      <c r="J2662" s="42">
        <v>9</v>
      </c>
      <c r="K2662" s="49">
        <v>4</v>
      </c>
      <c r="L2662" s="16">
        <f t="shared" si="86"/>
        <v>25</v>
      </c>
    </row>
    <row r="2663" spans="1:12" x14ac:dyDescent="0.25">
      <c r="A2663">
        <v>2187</v>
      </c>
      <c r="B2663" t="str">
        <f t="shared" si="87"/>
        <v>Oregon,Harney County</v>
      </c>
      <c r="C2663" s="16" t="s">
        <v>53</v>
      </c>
      <c r="D2663" s="12" t="s">
        <v>1488</v>
      </c>
      <c r="E2663" s="17" t="s">
        <v>4010</v>
      </c>
      <c r="F2663" s="34">
        <v>4</v>
      </c>
      <c r="G2663" s="17">
        <v>1</v>
      </c>
      <c r="H2663" s="17">
        <v>1</v>
      </c>
      <c r="I2663" s="17">
        <v>1</v>
      </c>
      <c r="J2663" s="54">
        <v>10</v>
      </c>
      <c r="K2663" s="49">
        <v>4</v>
      </c>
      <c r="L2663" s="16">
        <f t="shared" si="86"/>
        <v>21</v>
      </c>
    </row>
    <row r="2664" spans="1:12" x14ac:dyDescent="0.25">
      <c r="A2664">
        <v>2188</v>
      </c>
      <c r="B2664" t="str">
        <f t="shared" si="87"/>
        <v>Oregon,Hood River County</v>
      </c>
      <c r="C2664" s="16" t="s">
        <v>53</v>
      </c>
      <c r="D2664" s="12" t="s">
        <v>1489</v>
      </c>
      <c r="E2664" s="17" t="s">
        <v>4762</v>
      </c>
      <c r="F2664" s="34">
        <v>4</v>
      </c>
      <c r="G2664" s="17">
        <v>1</v>
      </c>
      <c r="H2664" s="17">
        <v>1</v>
      </c>
      <c r="I2664" s="17">
        <v>1</v>
      </c>
      <c r="J2664" s="55">
        <v>4</v>
      </c>
      <c r="K2664" s="49">
        <v>4</v>
      </c>
      <c r="L2664" s="16">
        <f t="shared" si="86"/>
        <v>15</v>
      </c>
    </row>
    <row r="2665" spans="1:12" x14ac:dyDescent="0.25">
      <c r="A2665">
        <v>2190</v>
      </c>
      <c r="B2665" t="str">
        <f t="shared" si="87"/>
        <v>Oregon,Jefferson County</v>
      </c>
      <c r="C2665" s="16" t="s">
        <v>53</v>
      </c>
      <c r="D2665" s="12" t="s">
        <v>141</v>
      </c>
      <c r="E2665" s="17" t="s">
        <v>4236</v>
      </c>
      <c r="F2665" s="34">
        <v>4</v>
      </c>
      <c r="G2665" s="17">
        <v>1</v>
      </c>
      <c r="H2665" s="17">
        <v>1</v>
      </c>
      <c r="I2665" s="17">
        <v>1</v>
      </c>
      <c r="J2665" s="41">
        <v>6</v>
      </c>
      <c r="K2665" s="49">
        <v>4</v>
      </c>
      <c r="L2665" s="16">
        <f t="shared" si="86"/>
        <v>17</v>
      </c>
    </row>
    <row r="2666" spans="1:12" x14ac:dyDescent="0.25">
      <c r="A2666">
        <v>2192</v>
      </c>
      <c r="B2666" t="str">
        <f t="shared" si="87"/>
        <v>Oregon,Klamath County</v>
      </c>
      <c r="C2666" s="16" t="s">
        <v>53</v>
      </c>
      <c r="D2666" s="12" t="s">
        <v>1491</v>
      </c>
      <c r="E2666" s="17" t="s">
        <v>4091</v>
      </c>
      <c r="F2666" s="34">
        <v>4</v>
      </c>
      <c r="G2666" s="17">
        <v>1</v>
      </c>
      <c r="H2666" s="17">
        <v>1</v>
      </c>
      <c r="I2666" s="17">
        <v>1</v>
      </c>
      <c r="J2666" s="46">
        <v>8</v>
      </c>
      <c r="K2666" s="49">
        <v>4</v>
      </c>
      <c r="L2666" s="16">
        <f t="shared" si="86"/>
        <v>19</v>
      </c>
    </row>
    <row r="2667" spans="1:12" x14ac:dyDescent="0.25">
      <c r="A2667">
        <v>2193</v>
      </c>
      <c r="B2667" t="str">
        <f t="shared" si="87"/>
        <v>Oregon,Lake County</v>
      </c>
      <c r="C2667" s="16" t="s">
        <v>53</v>
      </c>
      <c r="D2667" s="12" t="s">
        <v>287</v>
      </c>
      <c r="E2667" s="17" t="s">
        <v>4011</v>
      </c>
      <c r="F2667" s="22">
        <v>6</v>
      </c>
      <c r="G2667" s="17">
        <v>1</v>
      </c>
      <c r="H2667" s="17">
        <v>1</v>
      </c>
      <c r="I2667" s="17">
        <v>1</v>
      </c>
      <c r="J2667" s="42">
        <v>9</v>
      </c>
      <c r="K2667" s="49">
        <v>4</v>
      </c>
      <c r="L2667" s="16">
        <f t="shared" si="86"/>
        <v>22</v>
      </c>
    </row>
    <row r="2668" spans="1:12" x14ac:dyDescent="0.25">
      <c r="A2668">
        <v>2195</v>
      </c>
      <c r="B2668" t="str">
        <f t="shared" si="87"/>
        <v>Oregon,Lincoln County</v>
      </c>
      <c r="C2668" s="16" t="s">
        <v>53</v>
      </c>
      <c r="D2668" s="12" t="s">
        <v>243</v>
      </c>
      <c r="E2668" s="17" t="s">
        <v>4959</v>
      </c>
      <c r="F2668" s="43">
        <v>3</v>
      </c>
      <c r="G2668" s="17">
        <v>1</v>
      </c>
      <c r="H2668" s="17">
        <v>1</v>
      </c>
      <c r="I2668" s="25">
        <v>4</v>
      </c>
      <c r="J2668" s="17">
        <v>1</v>
      </c>
      <c r="K2668" s="49">
        <v>4</v>
      </c>
      <c r="L2668" s="16">
        <f t="shared" si="86"/>
        <v>14</v>
      </c>
    </row>
    <row r="2669" spans="1:12" x14ac:dyDescent="0.25">
      <c r="A2669">
        <v>2197</v>
      </c>
      <c r="B2669" t="str">
        <f t="shared" si="87"/>
        <v>Oregon,Malheur County</v>
      </c>
      <c r="C2669" s="16" t="s">
        <v>53</v>
      </c>
      <c r="D2669" s="12" t="s">
        <v>1492</v>
      </c>
      <c r="E2669" s="17" t="s">
        <v>3842</v>
      </c>
      <c r="F2669" s="22">
        <v>6</v>
      </c>
      <c r="G2669" s="17">
        <v>1</v>
      </c>
      <c r="H2669" s="24">
        <v>5</v>
      </c>
      <c r="I2669" s="17">
        <v>1</v>
      </c>
      <c r="J2669" s="54">
        <v>10</v>
      </c>
      <c r="K2669" s="49">
        <v>4</v>
      </c>
      <c r="L2669" s="16">
        <f t="shared" si="86"/>
        <v>27</v>
      </c>
    </row>
    <row r="2670" spans="1:12" x14ac:dyDescent="0.25">
      <c r="A2670">
        <v>2201</v>
      </c>
      <c r="B2670" t="str">
        <f t="shared" si="87"/>
        <v>Oregon,Polk County</v>
      </c>
      <c r="C2670" s="16" t="s">
        <v>53</v>
      </c>
      <c r="D2670" s="12" t="s">
        <v>254</v>
      </c>
      <c r="E2670" s="17" t="s">
        <v>4900</v>
      </c>
      <c r="F2670" s="43">
        <v>3</v>
      </c>
      <c r="G2670" s="17">
        <v>1</v>
      </c>
      <c r="H2670" s="53">
        <v>3</v>
      </c>
      <c r="I2670" s="17">
        <v>1</v>
      </c>
      <c r="J2670" s="17">
        <v>1</v>
      </c>
      <c r="K2670" s="49">
        <v>4</v>
      </c>
      <c r="L2670" s="16">
        <f t="shared" si="86"/>
        <v>13</v>
      </c>
    </row>
    <row r="2671" spans="1:12" x14ac:dyDescent="0.25">
      <c r="A2671">
        <v>2203</v>
      </c>
      <c r="B2671" t="str">
        <f t="shared" si="87"/>
        <v>Oregon,Tillamook County</v>
      </c>
      <c r="C2671" s="16" t="s">
        <v>53</v>
      </c>
      <c r="D2671" s="12" t="s">
        <v>1494</v>
      </c>
      <c r="E2671" s="17" t="s">
        <v>4960</v>
      </c>
      <c r="F2671" s="43">
        <v>3</v>
      </c>
      <c r="G2671" s="17">
        <v>1</v>
      </c>
      <c r="H2671" s="17">
        <v>1</v>
      </c>
      <c r="I2671" s="25">
        <v>4</v>
      </c>
      <c r="J2671" s="17">
        <v>1</v>
      </c>
      <c r="K2671" s="49">
        <v>4</v>
      </c>
      <c r="L2671" s="16">
        <f t="shared" si="86"/>
        <v>14</v>
      </c>
    </row>
    <row r="2672" spans="1:12" x14ac:dyDescent="0.25">
      <c r="A2672">
        <v>2205</v>
      </c>
      <c r="B2672" t="str">
        <f t="shared" si="87"/>
        <v>Oregon,Union County</v>
      </c>
      <c r="C2672" s="16" t="s">
        <v>53</v>
      </c>
      <c r="D2672" s="12" t="s">
        <v>266</v>
      </c>
      <c r="E2672" s="17" t="s">
        <v>3983</v>
      </c>
      <c r="F2672" s="34">
        <v>4</v>
      </c>
      <c r="G2672" s="17">
        <v>1</v>
      </c>
      <c r="H2672" s="36">
        <v>4</v>
      </c>
      <c r="I2672" s="17">
        <v>1</v>
      </c>
      <c r="J2672" s="45">
        <v>7</v>
      </c>
      <c r="K2672" s="49">
        <v>4</v>
      </c>
      <c r="L2672" s="16">
        <f t="shared" si="86"/>
        <v>21</v>
      </c>
    </row>
    <row r="2673" spans="1:12" x14ac:dyDescent="0.25">
      <c r="A2673">
        <v>2206</v>
      </c>
      <c r="B2673" t="str">
        <f t="shared" si="87"/>
        <v>Oregon,Wallowa County</v>
      </c>
      <c r="C2673" s="16" t="s">
        <v>53</v>
      </c>
      <c r="D2673" s="12" t="s">
        <v>1496</v>
      </c>
      <c r="E2673" s="17" t="s">
        <v>3959</v>
      </c>
      <c r="F2673" s="34">
        <v>4</v>
      </c>
      <c r="G2673" s="17">
        <v>1</v>
      </c>
      <c r="H2673" s="53">
        <v>3</v>
      </c>
      <c r="I2673" s="17">
        <v>1</v>
      </c>
      <c r="J2673" s="42">
        <v>9</v>
      </c>
      <c r="K2673" s="49">
        <v>4</v>
      </c>
      <c r="L2673" s="16">
        <f t="shared" si="86"/>
        <v>22</v>
      </c>
    </row>
    <row r="2674" spans="1:12" x14ac:dyDescent="0.25">
      <c r="A2674">
        <v>2207</v>
      </c>
      <c r="B2674" t="str">
        <f t="shared" si="87"/>
        <v>Oregon,Wasco County</v>
      </c>
      <c r="C2674" s="16" t="s">
        <v>53</v>
      </c>
      <c r="D2674" s="12" t="s">
        <v>1497</v>
      </c>
      <c r="E2674" s="17" t="s">
        <v>4092</v>
      </c>
      <c r="F2674" s="22">
        <v>6</v>
      </c>
      <c r="G2674" s="17">
        <v>1</v>
      </c>
      <c r="H2674" s="17">
        <v>1</v>
      </c>
      <c r="I2674" s="17">
        <v>1</v>
      </c>
      <c r="J2674" s="45">
        <v>7</v>
      </c>
      <c r="K2674" s="49">
        <v>4</v>
      </c>
      <c r="L2674" s="16">
        <f t="shared" si="86"/>
        <v>20</v>
      </c>
    </row>
    <row r="2675" spans="1:12" x14ac:dyDescent="0.25">
      <c r="A2675">
        <v>2208</v>
      </c>
      <c r="B2675" t="str">
        <f t="shared" si="87"/>
        <v>Oregon,Washington County</v>
      </c>
      <c r="C2675" s="16" t="s">
        <v>53</v>
      </c>
      <c r="D2675" s="12" t="s">
        <v>169</v>
      </c>
      <c r="E2675" s="17" t="s">
        <v>4763</v>
      </c>
      <c r="F2675" s="43">
        <v>3</v>
      </c>
      <c r="G2675" s="27">
        <v>2</v>
      </c>
      <c r="H2675" s="53">
        <v>3</v>
      </c>
      <c r="I2675" s="17">
        <v>1</v>
      </c>
      <c r="J2675" s="17">
        <v>1</v>
      </c>
      <c r="K2675" s="49">
        <v>4</v>
      </c>
      <c r="L2675" s="16">
        <f t="shared" si="86"/>
        <v>14</v>
      </c>
    </row>
    <row r="2676" spans="1:12" x14ac:dyDescent="0.25">
      <c r="A2676">
        <v>2209</v>
      </c>
      <c r="B2676" t="str">
        <f t="shared" si="87"/>
        <v>Oregon,Wheeler County</v>
      </c>
      <c r="C2676" s="16" t="s">
        <v>53</v>
      </c>
      <c r="D2676" s="12" t="s">
        <v>545</v>
      </c>
      <c r="E2676" s="17" t="s">
        <v>4149</v>
      </c>
      <c r="F2676" s="34">
        <v>4</v>
      </c>
      <c r="G2676" s="17">
        <v>1</v>
      </c>
      <c r="H2676" s="17">
        <v>1</v>
      </c>
      <c r="I2676" s="17">
        <v>1</v>
      </c>
      <c r="J2676" s="45">
        <v>7</v>
      </c>
      <c r="K2676" s="49">
        <v>4</v>
      </c>
      <c r="L2676" s="16">
        <f t="shared" si="86"/>
        <v>18</v>
      </c>
    </row>
    <row r="2677" spans="1:12" x14ac:dyDescent="0.25">
      <c r="A2677">
        <v>2210</v>
      </c>
      <c r="B2677" t="str">
        <f t="shared" si="87"/>
        <v>Oregon,Yamhill County</v>
      </c>
      <c r="C2677" s="16" t="s">
        <v>53</v>
      </c>
      <c r="D2677" s="12" t="s">
        <v>1498</v>
      </c>
      <c r="E2677" s="17" t="s">
        <v>4558</v>
      </c>
      <c r="F2677" s="34">
        <v>4</v>
      </c>
      <c r="G2677" s="27">
        <v>2</v>
      </c>
      <c r="H2677" s="53">
        <v>3</v>
      </c>
      <c r="I2677" s="17">
        <v>1</v>
      </c>
      <c r="J2677" s="17">
        <v>1</v>
      </c>
      <c r="K2677" s="49">
        <v>4</v>
      </c>
      <c r="L2677" s="16">
        <f t="shared" si="86"/>
        <v>15</v>
      </c>
    </row>
    <row r="2678" spans="1:12" x14ac:dyDescent="0.25">
      <c r="A2678">
        <v>2211</v>
      </c>
      <c r="B2678" t="str">
        <f t="shared" si="87"/>
        <v>Pennsylvania,Adams County</v>
      </c>
      <c r="C2678" s="16" t="s">
        <v>54</v>
      </c>
      <c r="D2678" s="12" t="s">
        <v>327</v>
      </c>
      <c r="E2678" s="17" t="s">
        <v>4559</v>
      </c>
      <c r="F2678" s="34">
        <v>4</v>
      </c>
      <c r="G2678" s="27">
        <v>2</v>
      </c>
      <c r="H2678" s="53">
        <v>3</v>
      </c>
      <c r="I2678" s="17">
        <v>1</v>
      </c>
      <c r="J2678" s="17">
        <v>1</v>
      </c>
      <c r="K2678" s="49">
        <v>4</v>
      </c>
      <c r="L2678" s="16">
        <f t="shared" si="86"/>
        <v>15</v>
      </c>
    </row>
    <row r="2679" spans="1:12" x14ac:dyDescent="0.25">
      <c r="A2679">
        <v>2212</v>
      </c>
      <c r="B2679" t="str">
        <f t="shared" si="87"/>
        <v>Pennsylvania,Allegheny County</v>
      </c>
      <c r="C2679" s="16" t="s">
        <v>54</v>
      </c>
      <c r="D2679" s="12" t="s">
        <v>1499</v>
      </c>
      <c r="E2679" s="17" t="s">
        <v>4362</v>
      </c>
      <c r="F2679" s="43">
        <v>3</v>
      </c>
      <c r="G2679" s="19">
        <v>4</v>
      </c>
      <c r="H2679" s="53">
        <v>3</v>
      </c>
      <c r="I2679" s="17">
        <v>1</v>
      </c>
      <c r="J2679" s="30">
        <v>2</v>
      </c>
      <c r="K2679" s="49">
        <v>4</v>
      </c>
      <c r="L2679" s="16">
        <f t="shared" si="86"/>
        <v>17</v>
      </c>
    </row>
    <row r="2680" spans="1:12" x14ac:dyDescent="0.25">
      <c r="A2680">
        <v>2213</v>
      </c>
      <c r="B2680" t="str">
        <f t="shared" si="87"/>
        <v>Pennsylvania,Armstrong County</v>
      </c>
      <c r="C2680" s="16" t="s">
        <v>54</v>
      </c>
      <c r="D2680" s="12" t="s">
        <v>1500</v>
      </c>
      <c r="E2680" s="17" t="s">
        <v>4363</v>
      </c>
      <c r="F2680" s="43">
        <v>3</v>
      </c>
      <c r="G2680" s="19">
        <v>4</v>
      </c>
      <c r="H2680" s="53">
        <v>3</v>
      </c>
      <c r="I2680" s="17">
        <v>1</v>
      </c>
      <c r="J2680" s="30">
        <v>2</v>
      </c>
      <c r="K2680" s="49">
        <v>4</v>
      </c>
      <c r="L2680" s="16">
        <f t="shared" si="86"/>
        <v>17</v>
      </c>
    </row>
    <row r="2681" spans="1:12" x14ac:dyDescent="0.25">
      <c r="A2681">
        <v>2214</v>
      </c>
      <c r="B2681" t="str">
        <f t="shared" si="87"/>
        <v>Pennsylvania,Beaver County</v>
      </c>
      <c r="C2681" s="16" t="s">
        <v>54</v>
      </c>
      <c r="D2681" s="12" t="s">
        <v>1443</v>
      </c>
      <c r="E2681" s="17" t="s">
        <v>4364</v>
      </c>
      <c r="F2681" s="43">
        <v>3</v>
      </c>
      <c r="G2681" s="19">
        <v>4</v>
      </c>
      <c r="H2681" s="53">
        <v>3</v>
      </c>
      <c r="I2681" s="17">
        <v>1</v>
      </c>
      <c r="J2681" s="30">
        <v>2</v>
      </c>
      <c r="K2681" s="49">
        <v>4</v>
      </c>
      <c r="L2681" s="16">
        <f t="shared" si="86"/>
        <v>17</v>
      </c>
    </row>
    <row r="2682" spans="1:12" x14ac:dyDescent="0.25">
      <c r="A2682">
        <v>2215</v>
      </c>
      <c r="B2682" t="str">
        <f t="shared" si="87"/>
        <v>Pennsylvania,Bedford County</v>
      </c>
      <c r="C2682" s="16" t="s">
        <v>54</v>
      </c>
      <c r="D2682" s="12" t="s">
        <v>1501</v>
      </c>
      <c r="E2682" s="17" t="s">
        <v>4764</v>
      </c>
      <c r="F2682" s="43">
        <v>3</v>
      </c>
      <c r="G2682" s="17">
        <v>1</v>
      </c>
      <c r="H2682" s="53">
        <v>3</v>
      </c>
      <c r="I2682" s="17">
        <v>1</v>
      </c>
      <c r="J2682" s="30">
        <v>2</v>
      </c>
      <c r="K2682" s="49">
        <v>4</v>
      </c>
      <c r="L2682" s="16">
        <f t="shared" si="86"/>
        <v>14</v>
      </c>
    </row>
    <row r="2683" spans="1:12" x14ac:dyDescent="0.25">
      <c r="A2683">
        <v>2217</v>
      </c>
      <c r="B2683" t="str">
        <f t="shared" si="87"/>
        <v>Pennsylvania,Blair County</v>
      </c>
      <c r="C2683" s="16" t="s">
        <v>54</v>
      </c>
      <c r="D2683" s="12" t="s">
        <v>1503</v>
      </c>
      <c r="E2683" s="17" t="s">
        <v>4560</v>
      </c>
      <c r="F2683" s="43">
        <v>3</v>
      </c>
      <c r="G2683" s="27">
        <v>2</v>
      </c>
      <c r="H2683" s="53">
        <v>3</v>
      </c>
      <c r="I2683" s="17">
        <v>1</v>
      </c>
      <c r="J2683" s="30">
        <v>2</v>
      </c>
      <c r="K2683" s="49">
        <v>4</v>
      </c>
      <c r="L2683" s="16">
        <f t="shared" si="86"/>
        <v>15</v>
      </c>
    </row>
    <row r="2684" spans="1:12" x14ac:dyDescent="0.25">
      <c r="A2684">
        <v>2218</v>
      </c>
      <c r="B2684" t="str">
        <f t="shared" si="87"/>
        <v>Pennsylvania,Bradford County</v>
      </c>
      <c r="C2684" s="16" t="s">
        <v>54</v>
      </c>
      <c r="D2684" s="12" t="s">
        <v>396</v>
      </c>
      <c r="E2684" s="17" t="s">
        <v>4561</v>
      </c>
      <c r="F2684" s="43">
        <v>3</v>
      </c>
      <c r="G2684" s="19">
        <v>4</v>
      </c>
      <c r="H2684" s="53">
        <v>3</v>
      </c>
      <c r="I2684" s="17">
        <v>1</v>
      </c>
      <c r="J2684" s="17">
        <v>1</v>
      </c>
      <c r="K2684" s="49">
        <v>4</v>
      </c>
      <c r="L2684" s="16">
        <f t="shared" si="86"/>
        <v>16</v>
      </c>
    </row>
    <row r="2685" spans="1:12" x14ac:dyDescent="0.25">
      <c r="A2685">
        <v>2220</v>
      </c>
      <c r="B2685" t="str">
        <f t="shared" si="87"/>
        <v>Pennsylvania,Butler County</v>
      </c>
      <c r="C2685" s="16" t="s">
        <v>54</v>
      </c>
      <c r="D2685" s="12" t="s">
        <v>111</v>
      </c>
      <c r="E2685" s="17" t="s">
        <v>4365</v>
      </c>
      <c r="F2685" s="43">
        <v>3</v>
      </c>
      <c r="G2685" s="19">
        <v>4</v>
      </c>
      <c r="H2685" s="53">
        <v>3</v>
      </c>
      <c r="I2685" s="17">
        <v>1</v>
      </c>
      <c r="J2685" s="30">
        <v>2</v>
      </c>
      <c r="K2685" s="49">
        <v>4</v>
      </c>
      <c r="L2685" s="16">
        <f t="shared" si="86"/>
        <v>17</v>
      </c>
    </row>
    <row r="2686" spans="1:12" x14ac:dyDescent="0.25">
      <c r="A2686">
        <v>2221</v>
      </c>
      <c r="B2686" t="str">
        <f t="shared" si="87"/>
        <v>Pennsylvania,Cambria County</v>
      </c>
      <c r="C2686" s="16" t="s">
        <v>54</v>
      </c>
      <c r="D2686" s="12" t="s">
        <v>1505</v>
      </c>
      <c r="E2686" s="17" t="s">
        <v>4562</v>
      </c>
      <c r="F2686" s="43">
        <v>3</v>
      </c>
      <c r="G2686" s="27">
        <v>2</v>
      </c>
      <c r="H2686" s="53">
        <v>3</v>
      </c>
      <c r="I2686" s="17">
        <v>1</v>
      </c>
      <c r="J2686" s="30">
        <v>2</v>
      </c>
      <c r="K2686" s="49">
        <v>4</v>
      </c>
      <c r="L2686" s="16">
        <f t="shared" si="86"/>
        <v>15</v>
      </c>
    </row>
    <row r="2687" spans="1:12" x14ac:dyDescent="0.25">
      <c r="A2687">
        <v>2222</v>
      </c>
      <c r="B2687" t="str">
        <f t="shared" si="87"/>
        <v>Pennsylvania,Cameron County</v>
      </c>
      <c r="C2687" s="16" t="s">
        <v>54</v>
      </c>
      <c r="D2687" s="12" t="s">
        <v>1506</v>
      </c>
      <c r="E2687" s="17" t="s">
        <v>4563</v>
      </c>
      <c r="F2687" s="43">
        <v>3</v>
      </c>
      <c r="G2687" s="19">
        <v>4</v>
      </c>
      <c r="H2687" s="53">
        <v>3</v>
      </c>
      <c r="I2687" s="17">
        <v>1</v>
      </c>
      <c r="J2687" s="17">
        <v>1</v>
      </c>
      <c r="K2687" s="49">
        <v>4</v>
      </c>
      <c r="L2687" s="16">
        <f t="shared" si="86"/>
        <v>16</v>
      </c>
    </row>
    <row r="2688" spans="1:12" x14ac:dyDescent="0.25">
      <c r="A2688">
        <v>2223</v>
      </c>
      <c r="B2688" t="str">
        <f t="shared" si="87"/>
        <v>Pennsylvania,Carbon County</v>
      </c>
      <c r="C2688" s="16" t="s">
        <v>54</v>
      </c>
      <c r="D2688" s="12" t="s">
        <v>1154</v>
      </c>
      <c r="E2688" s="17" t="s">
        <v>4564</v>
      </c>
      <c r="F2688" s="43">
        <v>3</v>
      </c>
      <c r="G2688" s="19">
        <v>4</v>
      </c>
      <c r="H2688" s="53">
        <v>3</v>
      </c>
      <c r="I2688" s="17">
        <v>1</v>
      </c>
      <c r="J2688" s="17">
        <v>1</v>
      </c>
      <c r="K2688" s="49">
        <v>4</v>
      </c>
      <c r="L2688" s="16">
        <f t="shared" si="86"/>
        <v>16</v>
      </c>
    </row>
    <row r="2689" spans="1:12" x14ac:dyDescent="0.25">
      <c r="A2689">
        <v>2224</v>
      </c>
      <c r="B2689" t="str">
        <f t="shared" si="87"/>
        <v>Pennsylvania,Centre County</v>
      </c>
      <c r="C2689" s="16" t="s">
        <v>54</v>
      </c>
      <c r="D2689" s="12" t="s">
        <v>1507</v>
      </c>
      <c r="E2689" s="17" t="s">
        <v>4366</v>
      </c>
      <c r="F2689" s="43">
        <v>3</v>
      </c>
      <c r="G2689" s="19">
        <v>4</v>
      </c>
      <c r="H2689" s="53">
        <v>3</v>
      </c>
      <c r="I2689" s="17">
        <v>1</v>
      </c>
      <c r="J2689" s="30">
        <v>2</v>
      </c>
      <c r="K2689" s="49">
        <v>4</v>
      </c>
      <c r="L2689" s="16">
        <f t="shared" si="86"/>
        <v>17</v>
      </c>
    </row>
    <row r="2690" spans="1:12" x14ac:dyDescent="0.25">
      <c r="A2690">
        <v>2226</v>
      </c>
      <c r="B2690" t="str">
        <f t="shared" si="87"/>
        <v>Pennsylvania,Clarion County</v>
      </c>
      <c r="C2690" s="16" t="s">
        <v>54</v>
      </c>
      <c r="D2690" s="12" t="s">
        <v>1509</v>
      </c>
      <c r="E2690" s="17" t="s">
        <v>4565</v>
      </c>
      <c r="F2690" s="43">
        <v>3</v>
      </c>
      <c r="G2690" s="27">
        <v>2</v>
      </c>
      <c r="H2690" s="53">
        <v>3</v>
      </c>
      <c r="I2690" s="17">
        <v>1</v>
      </c>
      <c r="J2690" s="30">
        <v>2</v>
      </c>
      <c r="K2690" s="49">
        <v>4</v>
      </c>
      <c r="L2690" s="16">
        <f t="shared" ref="L2690:L2753" si="88">SUM(F2690:K2690)</f>
        <v>15</v>
      </c>
    </row>
    <row r="2691" spans="1:12" x14ac:dyDescent="0.25">
      <c r="A2691">
        <v>2227</v>
      </c>
      <c r="B2691" t="str">
        <f t="shared" ref="B2691:B2754" si="89">C2691&amp;","&amp;D2691</f>
        <v>Pennsylvania,Clearfield County</v>
      </c>
      <c r="C2691" s="16" t="s">
        <v>54</v>
      </c>
      <c r="D2691" s="12" t="s">
        <v>1510</v>
      </c>
      <c r="E2691" s="17" t="s">
        <v>4566</v>
      </c>
      <c r="F2691" s="43">
        <v>3</v>
      </c>
      <c r="G2691" s="27">
        <v>2</v>
      </c>
      <c r="H2691" s="53">
        <v>3</v>
      </c>
      <c r="I2691" s="17">
        <v>1</v>
      </c>
      <c r="J2691" s="30">
        <v>2</v>
      </c>
      <c r="K2691" s="49">
        <v>4</v>
      </c>
      <c r="L2691" s="16">
        <f t="shared" si="88"/>
        <v>15</v>
      </c>
    </row>
    <row r="2692" spans="1:12" x14ac:dyDescent="0.25">
      <c r="A2692">
        <v>2228</v>
      </c>
      <c r="B2692" t="str">
        <f t="shared" si="89"/>
        <v>Pennsylvania,Clinton County</v>
      </c>
      <c r="C2692" s="16" t="s">
        <v>54</v>
      </c>
      <c r="D2692" s="12" t="s">
        <v>595</v>
      </c>
      <c r="E2692" s="17" t="s">
        <v>4367</v>
      </c>
      <c r="F2692" s="43">
        <v>3</v>
      </c>
      <c r="G2692" s="19">
        <v>4</v>
      </c>
      <c r="H2692" s="53">
        <v>3</v>
      </c>
      <c r="I2692" s="17">
        <v>1</v>
      </c>
      <c r="J2692" s="30">
        <v>2</v>
      </c>
      <c r="K2692" s="49">
        <v>4</v>
      </c>
      <c r="L2692" s="16">
        <f t="shared" si="88"/>
        <v>17</v>
      </c>
    </row>
    <row r="2693" spans="1:12" x14ac:dyDescent="0.25">
      <c r="A2693">
        <v>2229</v>
      </c>
      <c r="B2693" t="str">
        <f t="shared" si="89"/>
        <v>Pennsylvania,Columbia County</v>
      </c>
      <c r="C2693" s="16" t="s">
        <v>54</v>
      </c>
      <c r="D2693" s="12" t="s">
        <v>224</v>
      </c>
      <c r="E2693" s="17" t="s">
        <v>4765</v>
      </c>
      <c r="F2693" s="43">
        <v>3</v>
      </c>
      <c r="G2693" s="17">
        <v>1</v>
      </c>
      <c r="H2693" s="53">
        <v>3</v>
      </c>
      <c r="I2693" s="17">
        <v>1</v>
      </c>
      <c r="J2693" s="30">
        <v>2</v>
      </c>
      <c r="K2693" s="49">
        <v>4</v>
      </c>
      <c r="L2693" s="16">
        <f t="shared" si="88"/>
        <v>14</v>
      </c>
    </row>
    <row r="2694" spans="1:12" x14ac:dyDescent="0.25">
      <c r="A2694">
        <v>2230</v>
      </c>
      <c r="B2694" t="str">
        <f t="shared" si="89"/>
        <v>Pennsylvania,Crawford County</v>
      </c>
      <c r="C2694" s="16" t="s">
        <v>54</v>
      </c>
      <c r="D2694" s="12" t="s">
        <v>227</v>
      </c>
      <c r="E2694" s="17" t="s">
        <v>4567</v>
      </c>
      <c r="F2694" s="43">
        <v>3</v>
      </c>
      <c r="G2694" s="19">
        <v>4</v>
      </c>
      <c r="H2694" s="53">
        <v>3</v>
      </c>
      <c r="I2694" s="17">
        <v>1</v>
      </c>
      <c r="J2694" s="17">
        <v>1</v>
      </c>
      <c r="K2694" s="49">
        <v>4</v>
      </c>
      <c r="L2694" s="16">
        <f t="shared" si="88"/>
        <v>16</v>
      </c>
    </row>
    <row r="2695" spans="1:12" x14ac:dyDescent="0.25">
      <c r="A2695">
        <v>2231</v>
      </c>
      <c r="B2695" t="str">
        <f t="shared" si="89"/>
        <v>Pennsylvania,Cumberland County</v>
      </c>
      <c r="C2695" s="16" t="s">
        <v>54</v>
      </c>
      <c r="D2695" s="12" t="s">
        <v>597</v>
      </c>
      <c r="E2695" s="17" t="s">
        <v>4237</v>
      </c>
      <c r="F2695" s="34">
        <v>4</v>
      </c>
      <c r="G2695" s="19">
        <v>4</v>
      </c>
      <c r="H2695" s="53">
        <v>3</v>
      </c>
      <c r="I2695" s="17">
        <v>1</v>
      </c>
      <c r="J2695" s="30">
        <v>2</v>
      </c>
      <c r="K2695" s="49">
        <v>4</v>
      </c>
      <c r="L2695" s="16">
        <f t="shared" si="88"/>
        <v>18</v>
      </c>
    </row>
    <row r="2696" spans="1:12" x14ac:dyDescent="0.25">
      <c r="A2696">
        <v>2232</v>
      </c>
      <c r="B2696" t="str">
        <f t="shared" si="89"/>
        <v>Pennsylvania,Dauphin County</v>
      </c>
      <c r="C2696" s="16" t="s">
        <v>54</v>
      </c>
      <c r="D2696" s="12" t="s">
        <v>1511</v>
      </c>
      <c r="E2696" s="17" t="s">
        <v>4766</v>
      </c>
      <c r="F2696" s="43">
        <v>3</v>
      </c>
      <c r="G2696" s="17">
        <v>1</v>
      </c>
      <c r="H2696" s="53">
        <v>3</v>
      </c>
      <c r="I2696" s="17">
        <v>1</v>
      </c>
      <c r="J2696" s="30">
        <v>2</v>
      </c>
      <c r="K2696" s="49">
        <v>4</v>
      </c>
      <c r="L2696" s="16">
        <f t="shared" si="88"/>
        <v>14</v>
      </c>
    </row>
    <row r="2697" spans="1:12" x14ac:dyDescent="0.25">
      <c r="A2697">
        <v>2234</v>
      </c>
      <c r="B2697" t="str">
        <f t="shared" si="89"/>
        <v>Pennsylvania,Elk County</v>
      </c>
      <c r="C2697" s="16" t="s">
        <v>54</v>
      </c>
      <c r="D2697" s="12" t="s">
        <v>740</v>
      </c>
      <c r="E2697" s="17" t="s">
        <v>4767</v>
      </c>
      <c r="F2697" s="43">
        <v>3</v>
      </c>
      <c r="G2697" s="27">
        <v>2</v>
      </c>
      <c r="H2697" s="53">
        <v>3</v>
      </c>
      <c r="I2697" s="17">
        <v>1</v>
      </c>
      <c r="J2697" s="17">
        <v>1</v>
      </c>
      <c r="K2697" s="49">
        <v>4</v>
      </c>
      <c r="L2697" s="16">
        <f t="shared" si="88"/>
        <v>14</v>
      </c>
    </row>
    <row r="2698" spans="1:12" x14ac:dyDescent="0.25">
      <c r="A2698">
        <v>2235</v>
      </c>
      <c r="B2698" t="str">
        <f t="shared" si="89"/>
        <v>Pennsylvania,Erie County</v>
      </c>
      <c r="C2698" s="16" t="s">
        <v>54</v>
      </c>
      <c r="D2698" s="12" t="s">
        <v>1289</v>
      </c>
      <c r="E2698" s="17" t="s">
        <v>4901</v>
      </c>
      <c r="F2698" s="43">
        <v>3</v>
      </c>
      <c r="G2698" s="17">
        <v>1</v>
      </c>
      <c r="H2698" s="53">
        <v>3</v>
      </c>
      <c r="I2698" s="17">
        <v>1</v>
      </c>
      <c r="J2698" s="17">
        <v>1</v>
      </c>
      <c r="K2698" s="49">
        <v>4</v>
      </c>
      <c r="L2698" s="16">
        <f t="shared" si="88"/>
        <v>13</v>
      </c>
    </row>
    <row r="2699" spans="1:12" x14ac:dyDescent="0.25">
      <c r="A2699">
        <v>2236</v>
      </c>
      <c r="B2699" t="str">
        <f t="shared" si="89"/>
        <v>Pennsylvania,Fayette County</v>
      </c>
      <c r="C2699" s="16" t="s">
        <v>54</v>
      </c>
      <c r="D2699" s="12" t="s">
        <v>133</v>
      </c>
      <c r="E2699" s="17" t="s">
        <v>4368</v>
      </c>
      <c r="F2699" s="43">
        <v>3</v>
      </c>
      <c r="G2699" s="19">
        <v>4</v>
      </c>
      <c r="H2699" s="53">
        <v>3</v>
      </c>
      <c r="I2699" s="17">
        <v>1</v>
      </c>
      <c r="J2699" s="30">
        <v>2</v>
      </c>
      <c r="K2699" s="49">
        <v>4</v>
      </c>
      <c r="L2699" s="16">
        <f t="shared" si="88"/>
        <v>17</v>
      </c>
    </row>
    <row r="2700" spans="1:12" x14ac:dyDescent="0.25">
      <c r="A2700">
        <v>2237</v>
      </c>
      <c r="B2700" t="str">
        <f t="shared" si="89"/>
        <v>Pennsylvania,Forest County</v>
      </c>
      <c r="C2700" s="16" t="s">
        <v>54</v>
      </c>
      <c r="D2700" s="12" t="s">
        <v>1512</v>
      </c>
      <c r="E2700" s="17" t="s">
        <v>4568</v>
      </c>
      <c r="F2700" s="43">
        <v>3</v>
      </c>
      <c r="G2700" s="19">
        <v>4</v>
      </c>
      <c r="H2700" s="53">
        <v>3</v>
      </c>
      <c r="I2700" s="17">
        <v>1</v>
      </c>
      <c r="J2700" s="17">
        <v>1</v>
      </c>
      <c r="K2700" s="49">
        <v>4</v>
      </c>
      <c r="L2700" s="16">
        <f t="shared" si="88"/>
        <v>16</v>
      </c>
    </row>
    <row r="2701" spans="1:12" x14ac:dyDescent="0.25">
      <c r="A2701">
        <v>2238</v>
      </c>
      <c r="B2701" t="str">
        <f t="shared" si="89"/>
        <v>Pennsylvania,Franklin County</v>
      </c>
      <c r="C2701" s="16" t="s">
        <v>54</v>
      </c>
      <c r="D2701" s="12" t="s">
        <v>134</v>
      </c>
      <c r="E2701" s="17" t="s">
        <v>4369</v>
      </c>
      <c r="F2701" s="34">
        <v>4</v>
      </c>
      <c r="G2701" s="27">
        <v>2</v>
      </c>
      <c r="H2701" s="53">
        <v>3</v>
      </c>
      <c r="I2701" s="17">
        <v>1</v>
      </c>
      <c r="J2701" s="30">
        <v>2</v>
      </c>
      <c r="K2701" s="49">
        <v>4</v>
      </c>
      <c r="L2701" s="16">
        <f t="shared" si="88"/>
        <v>16</v>
      </c>
    </row>
    <row r="2702" spans="1:12" x14ac:dyDescent="0.25">
      <c r="A2702">
        <v>2239</v>
      </c>
      <c r="B2702" t="str">
        <f t="shared" si="89"/>
        <v>Pennsylvania,Fulton County</v>
      </c>
      <c r="C2702" s="16" t="s">
        <v>54</v>
      </c>
      <c r="D2702" s="12" t="s">
        <v>233</v>
      </c>
      <c r="E2702" s="17" t="s">
        <v>4768</v>
      </c>
      <c r="F2702" s="43">
        <v>3</v>
      </c>
      <c r="G2702" s="17">
        <v>1</v>
      </c>
      <c r="H2702" s="53">
        <v>3</v>
      </c>
      <c r="I2702" s="17">
        <v>1</v>
      </c>
      <c r="J2702" s="30">
        <v>2</v>
      </c>
      <c r="K2702" s="49">
        <v>4</v>
      </c>
      <c r="L2702" s="16">
        <f t="shared" si="88"/>
        <v>14</v>
      </c>
    </row>
    <row r="2703" spans="1:12" x14ac:dyDescent="0.25">
      <c r="A2703">
        <v>2241</v>
      </c>
      <c r="B2703" t="str">
        <f t="shared" si="89"/>
        <v>Pennsylvania,Huntingdon County</v>
      </c>
      <c r="C2703" s="16" t="s">
        <v>54</v>
      </c>
      <c r="D2703" s="12" t="s">
        <v>1513</v>
      </c>
      <c r="E2703" s="17" t="s">
        <v>4569</v>
      </c>
      <c r="F2703" s="43">
        <v>3</v>
      </c>
      <c r="G2703" s="27">
        <v>2</v>
      </c>
      <c r="H2703" s="53">
        <v>3</v>
      </c>
      <c r="I2703" s="17">
        <v>1</v>
      </c>
      <c r="J2703" s="30">
        <v>2</v>
      </c>
      <c r="K2703" s="49">
        <v>4</v>
      </c>
      <c r="L2703" s="16">
        <f t="shared" si="88"/>
        <v>15</v>
      </c>
    </row>
    <row r="2704" spans="1:12" x14ac:dyDescent="0.25">
      <c r="A2704">
        <v>2242</v>
      </c>
      <c r="B2704" t="str">
        <f t="shared" si="89"/>
        <v>Pennsylvania,Indiana County</v>
      </c>
      <c r="C2704" s="16" t="s">
        <v>54</v>
      </c>
      <c r="D2704" s="12" t="s">
        <v>1514</v>
      </c>
      <c r="E2704" s="17" t="s">
        <v>4570</v>
      </c>
      <c r="F2704" s="43">
        <v>3</v>
      </c>
      <c r="G2704" s="27">
        <v>2</v>
      </c>
      <c r="H2704" s="53">
        <v>3</v>
      </c>
      <c r="I2704" s="17">
        <v>1</v>
      </c>
      <c r="J2704" s="30">
        <v>2</v>
      </c>
      <c r="K2704" s="49">
        <v>4</v>
      </c>
      <c r="L2704" s="16">
        <f t="shared" si="88"/>
        <v>15</v>
      </c>
    </row>
    <row r="2705" spans="1:12" x14ac:dyDescent="0.25">
      <c r="A2705">
        <v>2243</v>
      </c>
      <c r="B2705" t="str">
        <f t="shared" si="89"/>
        <v>Pennsylvania,Jefferson County</v>
      </c>
      <c r="C2705" s="16" t="s">
        <v>54</v>
      </c>
      <c r="D2705" s="12" t="s">
        <v>141</v>
      </c>
      <c r="E2705" s="17" t="s">
        <v>4370</v>
      </c>
      <c r="F2705" s="43">
        <v>3</v>
      </c>
      <c r="G2705" s="19">
        <v>4</v>
      </c>
      <c r="H2705" s="53">
        <v>3</v>
      </c>
      <c r="I2705" s="17">
        <v>1</v>
      </c>
      <c r="J2705" s="30">
        <v>2</v>
      </c>
      <c r="K2705" s="49">
        <v>4</v>
      </c>
      <c r="L2705" s="16">
        <f t="shared" si="88"/>
        <v>17</v>
      </c>
    </row>
    <row r="2706" spans="1:12" x14ac:dyDescent="0.25">
      <c r="A2706">
        <v>2245</v>
      </c>
      <c r="B2706" t="str">
        <f t="shared" si="89"/>
        <v>Pennsylvania,Lackawanna County</v>
      </c>
      <c r="C2706" s="16" t="s">
        <v>54</v>
      </c>
      <c r="D2706" s="12" t="s">
        <v>1516</v>
      </c>
      <c r="E2706" s="17" t="s">
        <v>4371</v>
      </c>
      <c r="F2706" s="43">
        <v>3</v>
      </c>
      <c r="G2706" s="19">
        <v>4</v>
      </c>
      <c r="H2706" s="53">
        <v>3</v>
      </c>
      <c r="I2706" s="17">
        <v>1</v>
      </c>
      <c r="J2706" s="30">
        <v>2</v>
      </c>
      <c r="K2706" s="49">
        <v>4</v>
      </c>
      <c r="L2706" s="16">
        <f t="shared" si="88"/>
        <v>17</v>
      </c>
    </row>
    <row r="2707" spans="1:12" x14ac:dyDescent="0.25">
      <c r="A2707">
        <v>2247</v>
      </c>
      <c r="B2707" t="str">
        <f t="shared" si="89"/>
        <v>Pennsylvania,Lawrence County</v>
      </c>
      <c r="C2707" s="16" t="s">
        <v>54</v>
      </c>
      <c r="D2707" s="12" t="s">
        <v>144</v>
      </c>
      <c r="E2707" s="17" t="s">
        <v>4372</v>
      </c>
      <c r="F2707" s="43">
        <v>3</v>
      </c>
      <c r="G2707" s="19">
        <v>4</v>
      </c>
      <c r="H2707" s="53">
        <v>3</v>
      </c>
      <c r="I2707" s="17">
        <v>1</v>
      </c>
      <c r="J2707" s="30">
        <v>2</v>
      </c>
      <c r="K2707" s="49">
        <v>4</v>
      </c>
      <c r="L2707" s="16">
        <f t="shared" si="88"/>
        <v>17</v>
      </c>
    </row>
    <row r="2708" spans="1:12" x14ac:dyDescent="0.25">
      <c r="A2708">
        <v>2249</v>
      </c>
      <c r="B2708" t="str">
        <f t="shared" si="89"/>
        <v>Pennsylvania,Lehigh County</v>
      </c>
      <c r="C2708" s="16" t="s">
        <v>54</v>
      </c>
      <c r="D2708" s="12" t="s">
        <v>1518</v>
      </c>
      <c r="E2708" s="17" t="s">
        <v>4571</v>
      </c>
      <c r="F2708" s="43">
        <v>3</v>
      </c>
      <c r="G2708" s="19">
        <v>4</v>
      </c>
      <c r="H2708" s="53">
        <v>3</v>
      </c>
      <c r="I2708" s="17">
        <v>1</v>
      </c>
      <c r="J2708" s="17">
        <v>1</v>
      </c>
      <c r="K2708" s="49">
        <v>4</v>
      </c>
      <c r="L2708" s="16">
        <f t="shared" si="88"/>
        <v>16</v>
      </c>
    </row>
    <row r="2709" spans="1:12" x14ac:dyDescent="0.25">
      <c r="A2709">
        <v>2250</v>
      </c>
      <c r="B2709" t="str">
        <f t="shared" si="89"/>
        <v>Pennsylvania,Luzerne County</v>
      </c>
      <c r="C2709" s="16" t="s">
        <v>54</v>
      </c>
      <c r="D2709" s="12" t="s">
        <v>1519</v>
      </c>
      <c r="E2709" s="17" t="s">
        <v>4373</v>
      </c>
      <c r="F2709" s="43">
        <v>3</v>
      </c>
      <c r="G2709" s="19">
        <v>4</v>
      </c>
      <c r="H2709" s="53">
        <v>3</v>
      </c>
      <c r="I2709" s="17">
        <v>1</v>
      </c>
      <c r="J2709" s="30">
        <v>2</v>
      </c>
      <c r="K2709" s="49">
        <v>4</v>
      </c>
      <c r="L2709" s="16">
        <f t="shared" si="88"/>
        <v>17</v>
      </c>
    </row>
    <row r="2710" spans="1:12" x14ac:dyDescent="0.25">
      <c r="A2710">
        <v>2251</v>
      </c>
      <c r="B2710" t="str">
        <f t="shared" si="89"/>
        <v>Pennsylvania,Lycoming County</v>
      </c>
      <c r="C2710" s="16" t="s">
        <v>54</v>
      </c>
      <c r="D2710" s="12" t="s">
        <v>1520</v>
      </c>
      <c r="E2710" s="17" t="s">
        <v>4572</v>
      </c>
      <c r="F2710" s="43">
        <v>3</v>
      </c>
      <c r="G2710" s="19">
        <v>4</v>
      </c>
      <c r="H2710" s="53">
        <v>3</v>
      </c>
      <c r="I2710" s="17">
        <v>1</v>
      </c>
      <c r="J2710" s="17">
        <v>1</v>
      </c>
      <c r="K2710" s="49">
        <v>4</v>
      </c>
      <c r="L2710" s="16">
        <f t="shared" si="88"/>
        <v>16</v>
      </c>
    </row>
    <row r="2711" spans="1:12" x14ac:dyDescent="0.25">
      <c r="A2711">
        <v>2252</v>
      </c>
      <c r="B2711" t="str">
        <f t="shared" si="89"/>
        <v>Pennsylvania,McKean County</v>
      </c>
      <c r="C2711" s="16" t="s">
        <v>54</v>
      </c>
      <c r="D2711" s="12" t="s">
        <v>1521</v>
      </c>
      <c r="E2711" s="17" t="s">
        <v>4769</v>
      </c>
      <c r="F2711" s="43">
        <v>3</v>
      </c>
      <c r="G2711" s="27">
        <v>2</v>
      </c>
      <c r="H2711" s="53">
        <v>3</v>
      </c>
      <c r="I2711" s="17">
        <v>1</v>
      </c>
      <c r="J2711" s="17">
        <v>1</v>
      </c>
      <c r="K2711" s="49">
        <v>4</v>
      </c>
      <c r="L2711" s="16">
        <f t="shared" si="88"/>
        <v>14</v>
      </c>
    </row>
    <row r="2712" spans="1:12" x14ac:dyDescent="0.25">
      <c r="A2712">
        <v>2253</v>
      </c>
      <c r="B2712" t="str">
        <f t="shared" si="89"/>
        <v>Pennsylvania,Mercer County</v>
      </c>
      <c r="C2712" s="16" t="s">
        <v>54</v>
      </c>
      <c r="D2712" s="12" t="s">
        <v>623</v>
      </c>
      <c r="E2712" s="17" t="s">
        <v>4573</v>
      </c>
      <c r="F2712" s="43">
        <v>3</v>
      </c>
      <c r="G2712" s="19">
        <v>4</v>
      </c>
      <c r="H2712" s="53">
        <v>3</v>
      </c>
      <c r="I2712" s="17">
        <v>1</v>
      </c>
      <c r="J2712" s="17">
        <v>1</v>
      </c>
      <c r="K2712" s="49">
        <v>4</v>
      </c>
      <c r="L2712" s="16">
        <f t="shared" si="88"/>
        <v>16</v>
      </c>
    </row>
    <row r="2713" spans="1:12" x14ac:dyDescent="0.25">
      <c r="A2713">
        <v>2254</v>
      </c>
      <c r="B2713" t="str">
        <f t="shared" si="89"/>
        <v>Pennsylvania,Mifflin County</v>
      </c>
      <c r="C2713" s="16" t="s">
        <v>54</v>
      </c>
      <c r="D2713" s="12" t="s">
        <v>1522</v>
      </c>
      <c r="E2713" s="17" t="s">
        <v>4374</v>
      </c>
      <c r="F2713" s="34">
        <v>4</v>
      </c>
      <c r="G2713" s="27">
        <v>2</v>
      </c>
      <c r="H2713" s="53">
        <v>3</v>
      </c>
      <c r="I2713" s="17">
        <v>1</v>
      </c>
      <c r="J2713" s="30">
        <v>2</v>
      </c>
      <c r="K2713" s="49">
        <v>4</v>
      </c>
      <c r="L2713" s="16">
        <f t="shared" si="88"/>
        <v>16</v>
      </c>
    </row>
    <row r="2714" spans="1:12" x14ac:dyDescent="0.25">
      <c r="A2714">
        <v>2255</v>
      </c>
      <c r="B2714" t="str">
        <f t="shared" si="89"/>
        <v>Pennsylvania,Monroe County</v>
      </c>
      <c r="C2714" s="16" t="s">
        <v>54</v>
      </c>
      <c r="D2714" s="12" t="s">
        <v>154</v>
      </c>
      <c r="E2714" s="17" t="s">
        <v>4574</v>
      </c>
      <c r="F2714" s="43">
        <v>3</v>
      </c>
      <c r="G2714" s="19">
        <v>4</v>
      </c>
      <c r="H2714" s="53">
        <v>3</v>
      </c>
      <c r="I2714" s="17">
        <v>1</v>
      </c>
      <c r="J2714" s="17">
        <v>1</v>
      </c>
      <c r="K2714" s="49">
        <v>4</v>
      </c>
      <c r="L2714" s="16">
        <f t="shared" si="88"/>
        <v>16</v>
      </c>
    </row>
    <row r="2715" spans="1:12" x14ac:dyDescent="0.25">
      <c r="A2715">
        <v>2257</v>
      </c>
      <c r="B2715" t="str">
        <f t="shared" si="89"/>
        <v>Pennsylvania,Montour County</v>
      </c>
      <c r="C2715" s="16" t="s">
        <v>54</v>
      </c>
      <c r="D2715" s="12" t="s">
        <v>1523</v>
      </c>
      <c r="E2715" s="17" t="s">
        <v>4770</v>
      </c>
      <c r="F2715" s="43">
        <v>3</v>
      </c>
      <c r="G2715" s="17">
        <v>1</v>
      </c>
      <c r="H2715" s="53">
        <v>3</v>
      </c>
      <c r="I2715" s="17">
        <v>1</v>
      </c>
      <c r="J2715" s="30">
        <v>2</v>
      </c>
      <c r="K2715" s="49">
        <v>4</v>
      </c>
      <c r="L2715" s="16">
        <f t="shared" si="88"/>
        <v>14</v>
      </c>
    </row>
    <row r="2716" spans="1:12" x14ac:dyDescent="0.25">
      <c r="A2716">
        <v>2258</v>
      </c>
      <c r="B2716" t="str">
        <f t="shared" si="89"/>
        <v>Pennsylvania,Northampton County</v>
      </c>
      <c r="C2716" s="16" t="s">
        <v>54</v>
      </c>
      <c r="D2716" s="12" t="s">
        <v>1353</v>
      </c>
      <c r="E2716" s="17" t="s">
        <v>4575</v>
      </c>
      <c r="F2716" s="43">
        <v>3</v>
      </c>
      <c r="G2716" s="19">
        <v>4</v>
      </c>
      <c r="H2716" s="53">
        <v>3</v>
      </c>
      <c r="I2716" s="17">
        <v>1</v>
      </c>
      <c r="J2716" s="17">
        <v>1</v>
      </c>
      <c r="K2716" s="49">
        <v>4</v>
      </c>
      <c r="L2716" s="16">
        <f t="shared" si="88"/>
        <v>16</v>
      </c>
    </row>
    <row r="2717" spans="1:12" x14ac:dyDescent="0.25">
      <c r="A2717">
        <v>2259</v>
      </c>
      <c r="B2717" t="str">
        <f t="shared" si="89"/>
        <v>Pennsylvania,Northumberland County</v>
      </c>
      <c r="C2717" s="16" t="s">
        <v>54</v>
      </c>
      <c r="D2717" s="12" t="s">
        <v>1524</v>
      </c>
      <c r="E2717" s="17" t="s">
        <v>4771</v>
      </c>
      <c r="F2717" s="43">
        <v>3</v>
      </c>
      <c r="G2717" s="17">
        <v>1</v>
      </c>
      <c r="H2717" s="53">
        <v>3</v>
      </c>
      <c r="I2717" s="17">
        <v>1</v>
      </c>
      <c r="J2717" s="30">
        <v>2</v>
      </c>
      <c r="K2717" s="49">
        <v>4</v>
      </c>
      <c r="L2717" s="16">
        <f t="shared" si="88"/>
        <v>14</v>
      </c>
    </row>
    <row r="2718" spans="1:12" x14ac:dyDescent="0.25">
      <c r="A2718">
        <v>2262</v>
      </c>
      <c r="B2718" t="str">
        <f t="shared" si="89"/>
        <v>Pennsylvania,Pike County</v>
      </c>
      <c r="C2718" s="16" t="s">
        <v>54</v>
      </c>
      <c r="D2718" s="12" t="s">
        <v>159</v>
      </c>
      <c r="E2718" s="17" t="s">
        <v>4772</v>
      </c>
      <c r="F2718" s="43">
        <v>3</v>
      </c>
      <c r="G2718" s="27">
        <v>2</v>
      </c>
      <c r="H2718" s="53">
        <v>3</v>
      </c>
      <c r="I2718" s="17">
        <v>1</v>
      </c>
      <c r="J2718" s="17">
        <v>1</v>
      </c>
      <c r="K2718" s="49">
        <v>4</v>
      </c>
      <c r="L2718" s="16">
        <f t="shared" si="88"/>
        <v>14</v>
      </c>
    </row>
    <row r="2719" spans="1:12" x14ac:dyDescent="0.25">
      <c r="A2719">
        <v>2263</v>
      </c>
      <c r="B2719" t="str">
        <f t="shared" si="89"/>
        <v>Pennsylvania,Potter County</v>
      </c>
      <c r="C2719" s="16" t="s">
        <v>54</v>
      </c>
      <c r="D2719" s="12" t="s">
        <v>1526</v>
      </c>
      <c r="E2719" s="17" t="s">
        <v>4576</v>
      </c>
      <c r="F2719" s="43">
        <v>3</v>
      </c>
      <c r="G2719" s="19">
        <v>4</v>
      </c>
      <c r="H2719" s="53">
        <v>3</v>
      </c>
      <c r="I2719" s="17">
        <v>1</v>
      </c>
      <c r="J2719" s="17">
        <v>1</v>
      </c>
      <c r="K2719" s="49">
        <v>4</v>
      </c>
      <c r="L2719" s="16">
        <f t="shared" si="88"/>
        <v>16</v>
      </c>
    </row>
    <row r="2720" spans="1:12" x14ac:dyDescent="0.25">
      <c r="A2720">
        <v>2264</v>
      </c>
      <c r="B2720" t="str">
        <f t="shared" si="89"/>
        <v>Pennsylvania,Schuylkill County</v>
      </c>
      <c r="C2720" s="16" t="s">
        <v>54</v>
      </c>
      <c r="D2720" s="12" t="s">
        <v>1527</v>
      </c>
      <c r="E2720" s="17" t="s">
        <v>4375</v>
      </c>
      <c r="F2720" s="34">
        <v>4</v>
      </c>
      <c r="G2720" s="27">
        <v>2</v>
      </c>
      <c r="H2720" s="53">
        <v>3</v>
      </c>
      <c r="I2720" s="17">
        <v>1</v>
      </c>
      <c r="J2720" s="30">
        <v>2</v>
      </c>
      <c r="K2720" s="49">
        <v>4</v>
      </c>
      <c r="L2720" s="16">
        <f t="shared" si="88"/>
        <v>16</v>
      </c>
    </row>
    <row r="2721" spans="1:12" x14ac:dyDescent="0.25">
      <c r="A2721">
        <v>2265</v>
      </c>
      <c r="B2721" t="str">
        <f t="shared" si="89"/>
        <v>Pennsylvania,Snyder County</v>
      </c>
      <c r="C2721" s="16" t="s">
        <v>54</v>
      </c>
      <c r="D2721" s="12" t="s">
        <v>1528</v>
      </c>
      <c r="E2721" s="17" t="s">
        <v>4773</v>
      </c>
      <c r="F2721" s="43">
        <v>3</v>
      </c>
      <c r="G2721" s="17">
        <v>1</v>
      </c>
      <c r="H2721" s="53">
        <v>3</v>
      </c>
      <c r="I2721" s="17">
        <v>1</v>
      </c>
      <c r="J2721" s="30">
        <v>2</v>
      </c>
      <c r="K2721" s="49">
        <v>4</v>
      </c>
      <c r="L2721" s="16">
        <f t="shared" si="88"/>
        <v>14</v>
      </c>
    </row>
    <row r="2722" spans="1:12" x14ac:dyDescent="0.25">
      <c r="A2722">
        <v>2266</v>
      </c>
      <c r="B2722" t="str">
        <f t="shared" si="89"/>
        <v>Pennsylvania,Somerset County</v>
      </c>
      <c r="C2722" s="16" t="s">
        <v>54</v>
      </c>
      <c r="D2722" s="12" t="s">
        <v>921</v>
      </c>
      <c r="E2722" s="17" t="s">
        <v>4577</v>
      </c>
      <c r="F2722" s="43">
        <v>3</v>
      </c>
      <c r="G2722" s="27">
        <v>2</v>
      </c>
      <c r="H2722" s="53">
        <v>3</v>
      </c>
      <c r="I2722" s="17">
        <v>1</v>
      </c>
      <c r="J2722" s="30">
        <v>2</v>
      </c>
      <c r="K2722" s="49">
        <v>4</v>
      </c>
      <c r="L2722" s="16">
        <f t="shared" si="88"/>
        <v>15</v>
      </c>
    </row>
    <row r="2723" spans="1:12" x14ac:dyDescent="0.25">
      <c r="A2723">
        <v>2267</v>
      </c>
      <c r="B2723" t="str">
        <f t="shared" si="89"/>
        <v>Pennsylvania,Sullivan County</v>
      </c>
      <c r="C2723" s="16" t="s">
        <v>54</v>
      </c>
      <c r="D2723" s="12" t="s">
        <v>673</v>
      </c>
      <c r="E2723" s="17" t="s">
        <v>4774</v>
      </c>
      <c r="F2723" s="43">
        <v>3</v>
      </c>
      <c r="G2723" s="27">
        <v>2</v>
      </c>
      <c r="H2723" s="53">
        <v>3</v>
      </c>
      <c r="I2723" s="17">
        <v>1</v>
      </c>
      <c r="J2723" s="17">
        <v>1</v>
      </c>
      <c r="K2723" s="49">
        <v>4</v>
      </c>
      <c r="L2723" s="16">
        <f t="shared" si="88"/>
        <v>14</v>
      </c>
    </row>
    <row r="2724" spans="1:12" x14ac:dyDescent="0.25">
      <c r="A2724">
        <v>2268</v>
      </c>
      <c r="B2724" t="str">
        <f t="shared" si="89"/>
        <v>Pennsylvania,Susquehanna County</v>
      </c>
      <c r="C2724" s="16" t="s">
        <v>54</v>
      </c>
      <c r="D2724" s="12" t="s">
        <v>1529</v>
      </c>
      <c r="E2724" s="17" t="s">
        <v>4775</v>
      </c>
      <c r="F2724" s="43">
        <v>3</v>
      </c>
      <c r="G2724" s="27">
        <v>2</v>
      </c>
      <c r="H2724" s="53">
        <v>3</v>
      </c>
      <c r="I2724" s="17">
        <v>1</v>
      </c>
      <c r="J2724" s="17">
        <v>1</v>
      </c>
      <c r="K2724" s="49">
        <v>4</v>
      </c>
      <c r="L2724" s="16">
        <f t="shared" si="88"/>
        <v>14</v>
      </c>
    </row>
    <row r="2725" spans="1:12" x14ac:dyDescent="0.25">
      <c r="A2725">
        <v>2269</v>
      </c>
      <c r="B2725" t="str">
        <f t="shared" si="89"/>
        <v>Pennsylvania,Tioga County</v>
      </c>
      <c r="C2725" s="16" t="s">
        <v>54</v>
      </c>
      <c r="D2725" s="12" t="s">
        <v>1305</v>
      </c>
      <c r="E2725" s="17" t="s">
        <v>4776</v>
      </c>
      <c r="F2725" s="43">
        <v>3</v>
      </c>
      <c r="G2725" s="27">
        <v>2</v>
      </c>
      <c r="H2725" s="53">
        <v>3</v>
      </c>
      <c r="I2725" s="17">
        <v>1</v>
      </c>
      <c r="J2725" s="17">
        <v>1</v>
      </c>
      <c r="K2725" s="49">
        <v>4</v>
      </c>
      <c r="L2725" s="16">
        <f t="shared" si="88"/>
        <v>14</v>
      </c>
    </row>
    <row r="2726" spans="1:12" x14ac:dyDescent="0.25">
      <c r="A2726">
        <v>2270</v>
      </c>
      <c r="B2726" t="str">
        <f t="shared" si="89"/>
        <v>Pennsylvania,Union County</v>
      </c>
      <c r="C2726" s="16" t="s">
        <v>54</v>
      </c>
      <c r="D2726" s="12" t="s">
        <v>266</v>
      </c>
      <c r="E2726" s="17" t="s">
        <v>4777</v>
      </c>
      <c r="F2726" s="43">
        <v>3</v>
      </c>
      <c r="G2726" s="17">
        <v>1</v>
      </c>
      <c r="H2726" s="53">
        <v>3</v>
      </c>
      <c r="I2726" s="17">
        <v>1</v>
      </c>
      <c r="J2726" s="30">
        <v>2</v>
      </c>
      <c r="K2726" s="49">
        <v>4</v>
      </c>
      <c r="L2726" s="16">
        <f t="shared" si="88"/>
        <v>14</v>
      </c>
    </row>
    <row r="2727" spans="1:12" x14ac:dyDescent="0.25">
      <c r="A2727">
        <v>2271</v>
      </c>
      <c r="B2727" t="str">
        <f t="shared" si="89"/>
        <v>Pennsylvania,Venango County</v>
      </c>
      <c r="C2727" s="16" t="s">
        <v>54</v>
      </c>
      <c r="D2727" s="12" t="s">
        <v>1530</v>
      </c>
      <c r="E2727" s="17" t="s">
        <v>4578</v>
      </c>
      <c r="F2727" s="43">
        <v>3</v>
      </c>
      <c r="G2727" s="19">
        <v>4</v>
      </c>
      <c r="H2727" s="53">
        <v>3</v>
      </c>
      <c r="I2727" s="17">
        <v>1</v>
      </c>
      <c r="J2727" s="17">
        <v>1</v>
      </c>
      <c r="K2727" s="49">
        <v>4</v>
      </c>
      <c r="L2727" s="16">
        <f t="shared" si="88"/>
        <v>16</v>
      </c>
    </row>
    <row r="2728" spans="1:12" x14ac:dyDescent="0.25">
      <c r="A2728">
        <v>2272</v>
      </c>
      <c r="B2728" t="str">
        <f t="shared" si="89"/>
        <v>Pennsylvania,Warren County</v>
      </c>
      <c r="C2728" s="16" t="s">
        <v>54</v>
      </c>
      <c r="D2728" s="12" t="s">
        <v>542</v>
      </c>
      <c r="E2728" s="17" t="s">
        <v>4579</v>
      </c>
      <c r="F2728" s="43">
        <v>3</v>
      </c>
      <c r="G2728" s="19">
        <v>4</v>
      </c>
      <c r="H2728" s="53">
        <v>3</v>
      </c>
      <c r="I2728" s="17">
        <v>1</v>
      </c>
      <c r="J2728" s="17">
        <v>1</v>
      </c>
      <c r="K2728" s="49">
        <v>4</v>
      </c>
      <c r="L2728" s="16">
        <f t="shared" si="88"/>
        <v>16</v>
      </c>
    </row>
    <row r="2729" spans="1:12" x14ac:dyDescent="0.25">
      <c r="A2729">
        <v>2273</v>
      </c>
      <c r="B2729" t="str">
        <f t="shared" si="89"/>
        <v>Pennsylvania,Washington County</v>
      </c>
      <c r="C2729" s="16" t="s">
        <v>54</v>
      </c>
      <c r="D2729" s="12" t="s">
        <v>169</v>
      </c>
      <c r="E2729" s="17" t="s">
        <v>4376</v>
      </c>
      <c r="F2729" s="43">
        <v>3</v>
      </c>
      <c r="G2729" s="19">
        <v>4</v>
      </c>
      <c r="H2729" s="53">
        <v>3</v>
      </c>
      <c r="I2729" s="17">
        <v>1</v>
      </c>
      <c r="J2729" s="30">
        <v>2</v>
      </c>
      <c r="K2729" s="49">
        <v>4</v>
      </c>
      <c r="L2729" s="16">
        <f t="shared" si="88"/>
        <v>17</v>
      </c>
    </row>
    <row r="2730" spans="1:12" x14ac:dyDescent="0.25">
      <c r="A2730">
        <v>2274</v>
      </c>
      <c r="B2730" t="str">
        <f t="shared" si="89"/>
        <v>Pennsylvania,Wayne County</v>
      </c>
      <c r="C2730" s="16" t="s">
        <v>54</v>
      </c>
      <c r="D2730" s="12" t="s">
        <v>543</v>
      </c>
      <c r="E2730" s="17" t="s">
        <v>4580</v>
      </c>
      <c r="F2730" s="43">
        <v>3</v>
      </c>
      <c r="G2730" s="27">
        <v>2</v>
      </c>
      <c r="H2730" s="53">
        <v>3</v>
      </c>
      <c r="I2730" s="17">
        <v>1</v>
      </c>
      <c r="J2730" s="30">
        <v>2</v>
      </c>
      <c r="K2730" s="49">
        <v>4</v>
      </c>
      <c r="L2730" s="16">
        <f t="shared" si="88"/>
        <v>15</v>
      </c>
    </row>
    <row r="2731" spans="1:12" x14ac:dyDescent="0.25">
      <c r="A2731">
        <v>2275</v>
      </c>
      <c r="B2731" t="str">
        <f t="shared" si="89"/>
        <v>Pennsylvania,Westmoreland County</v>
      </c>
      <c r="C2731" s="16" t="s">
        <v>54</v>
      </c>
      <c r="D2731" s="12" t="s">
        <v>1531</v>
      </c>
      <c r="E2731" s="17" t="s">
        <v>4377</v>
      </c>
      <c r="F2731" s="43">
        <v>3</v>
      </c>
      <c r="G2731" s="19">
        <v>4</v>
      </c>
      <c r="H2731" s="53">
        <v>3</v>
      </c>
      <c r="I2731" s="17">
        <v>1</v>
      </c>
      <c r="J2731" s="30">
        <v>2</v>
      </c>
      <c r="K2731" s="49">
        <v>4</v>
      </c>
      <c r="L2731" s="16">
        <f t="shared" si="88"/>
        <v>17</v>
      </c>
    </row>
    <row r="2732" spans="1:12" x14ac:dyDescent="0.25">
      <c r="A2732">
        <v>2276</v>
      </c>
      <c r="B2732" t="str">
        <f t="shared" si="89"/>
        <v>Pennsylvania,Wyoming County</v>
      </c>
      <c r="C2732" s="16" t="s">
        <v>54</v>
      </c>
      <c r="D2732" s="12" t="s">
        <v>1309</v>
      </c>
      <c r="E2732" s="17" t="s">
        <v>4581</v>
      </c>
      <c r="F2732" s="43">
        <v>3</v>
      </c>
      <c r="G2732" s="19">
        <v>4</v>
      </c>
      <c r="H2732" s="53">
        <v>3</v>
      </c>
      <c r="I2732" s="17">
        <v>1</v>
      </c>
      <c r="J2732" s="17">
        <v>1</v>
      </c>
      <c r="K2732" s="49">
        <v>4</v>
      </c>
      <c r="L2732" s="16">
        <f t="shared" si="88"/>
        <v>16</v>
      </c>
    </row>
    <row r="2733" spans="1:12" x14ac:dyDescent="0.25">
      <c r="A2733">
        <v>2277</v>
      </c>
      <c r="B2733" t="str">
        <f t="shared" si="89"/>
        <v>Pennsylvania,York County</v>
      </c>
      <c r="C2733" s="16" t="s">
        <v>54</v>
      </c>
      <c r="D2733" s="12" t="s">
        <v>923</v>
      </c>
      <c r="E2733" s="17" t="s">
        <v>4778</v>
      </c>
      <c r="F2733" s="34">
        <v>4</v>
      </c>
      <c r="G2733" s="17">
        <v>1</v>
      </c>
      <c r="H2733" s="53">
        <v>3</v>
      </c>
      <c r="I2733" s="17">
        <v>1</v>
      </c>
      <c r="J2733" s="17">
        <v>1</v>
      </c>
      <c r="K2733" s="49">
        <v>4</v>
      </c>
      <c r="L2733" s="16">
        <f t="shared" si="88"/>
        <v>14</v>
      </c>
    </row>
    <row r="2734" spans="1:12" x14ac:dyDescent="0.25">
      <c r="A2734">
        <v>2279</v>
      </c>
      <c r="B2734" t="str">
        <f t="shared" si="89"/>
        <v>Rhode Island,Kent County</v>
      </c>
      <c r="C2734" s="16" t="s">
        <v>55</v>
      </c>
      <c r="D2734" s="12" t="s">
        <v>390</v>
      </c>
      <c r="E2734" s="17" t="s">
        <v>4779</v>
      </c>
      <c r="F2734" s="43">
        <v>3</v>
      </c>
      <c r="G2734" s="19">
        <v>4</v>
      </c>
      <c r="H2734" s="17">
        <v>1</v>
      </c>
      <c r="I2734" s="25">
        <v>4</v>
      </c>
      <c r="J2734" s="17">
        <v>1</v>
      </c>
      <c r="K2734" s="49">
        <v>4</v>
      </c>
      <c r="L2734" s="16">
        <f t="shared" si="88"/>
        <v>17</v>
      </c>
    </row>
    <row r="2735" spans="1:12" x14ac:dyDescent="0.25">
      <c r="A2735">
        <v>2280</v>
      </c>
      <c r="B2735" t="str">
        <f t="shared" si="89"/>
        <v>Rhode Island,Newport County</v>
      </c>
      <c r="C2735" s="16" t="s">
        <v>55</v>
      </c>
      <c r="D2735" s="12" t="s">
        <v>1532</v>
      </c>
      <c r="E2735" s="17" t="s">
        <v>4780</v>
      </c>
      <c r="F2735" s="43">
        <v>3</v>
      </c>
      <c r="G2735" s="19">
        <v>4</v>
      </c>
      <c r="H2735" s="17">
        <v>1</v>
      </c>
      <c r="I2735" s="25">
        <v>4</v>
      </c>
      <c r="J2735" s="17">
        <v>1</v>
      </c>
      <c r="K2735" s="49">
        <v>4</v>
      </c>
      <c r="L2735" s="16">
        <f t="shared" si="88"/>
        <v>17</v>
      </c>
    </row>
    <row r="2736" spans="1:12" x14ac:dyDescent="0.25">
      <c r="A2736">
        <v>2281</v>
      </c>
      <c r="B2736" t="str">
        <f t="shared" si="89"/>
        <v>Rhode Island,Providence County</v>
      </c>
      <c r="C2736" s="16" t="s">
        <v>55</v>
      </c>
      <c r="D2736" s="12" t="s">
        <v>1533</v>
      </c>
      <c r="E2736" s="17" t="s">
        <v>4993</v>
      </c>
      <c r="F2736" s="43">
        <v>3</v>
      </c>
      <c r="G2736" s="17">
        <v>1</v>
      </c>
      <c r="H2736" s="17">
        <v>1</v>
      </c>
      <c r="I2736" s="40">
        <v>3</v>
      </c>
      <c r="J2736" s="17">
        <v>1</v>
      </c>
      <c r="K2736" s="49">
        <v>4</v>
      </c>
      <c r="L2736" s="16">
        <f t="shared" si="88"/>
        <v>13</v>
      </c>
    </row>
    <row r="2737" spans="1:12" x14ac:dyDescent="0.25">
      <c r="A2737">
        <v>2282</v>
      </c>
      <c r="B2737" t="str">
        <f t="shared" si="89"/>
        <v>Rhode Island,Washington County</v>
      </c>
      <c r="C2737" s="16" t="s">
        <v>55</v>
      </c>
      <c r="D2737" s="12" t="s">
        <v>169</v>
      </c>
      <c r="E2737" s="17" t="s">
        <v>4902</v>
      </c>
      <c r="F2737" s="43">
        <v>3</v>
      </c>
      <c r="G2737" s="27">
        <v>2</v>
      </c>
      <c r="H2737" s="17">
        <v>1</v>
      </c>
      <c r="I2737" s="25">
        <v>4</v>
      </c>
      <c r="J2737" s="17">
        <v>1</v>
      </c>
      <c r="K2737" s="49">
        <v>4</v>
      </c>
      <c r="L2737" s="16">
        <f t="shared" si="88"/>
        <v>15</v>
      </c>
    </row>
    <row r="2738" spans="1:12" x14ac:dyDescent="0.25">
      <c r="A2738">
        <v>2343</v>
      </c>
      <c r="B2738" t="str">
        <f t="shared" si="89"/>
        <v>South Dakota,Corson County</v>
      </c>
      <c r="C2738" s="16" t="s">
        <v>57</v>
      </c>
      <c r="D2738" s="12" t="s">
        <v>1569</v>
      </c>
      <c r="E2738" s="17" t="s">
        <v>4093</v>
      </c>
      <c r="F2738" s="34">
        <v>4</v>
      </c>
      <c r="G2738" s="27">
        <v>2</v>
      </c>
      <c r="H2738" s="36">
        <v>4</v>
      </c>
      <c r="I2738" s="17">
        <v>1</v>
      </c>
      <c r="J2738" s="55">
        <v>4</v>
      </c>
      <c r="K2738" s="49">
        <v>4</v>
      </c>
      <c r="L2738" s="16">
        <f t="shared" si="88"/>
        <v>19</v>
      </c>
    </row>
    <row r="2739" spans="1:12" x14ac:dyDescent="0.25">
      <c r="A2739">
        <v>2368</v>
      </c>
      <c r="B2739" t="str">
        <f t="shared" si="89"/>
        <v>South Dakota,Lawrence County</v>
      </c>
      <c r="C2739" s="16" t="s">
        <v>57</v>
      </c>
      <c r="D2739" s="12" t="s">
        <v>144</v>
      </c>
      <c r="E2739" s="17" t="s">
        <v>4150</v>
      </c>
      <c r="F2739" s="43">
        <v>3</v>
      </c>
      <c r="G2739" s="17">
        <v>1</v>
      </c>
      <c r="H2739" s="36">
        <v>4</v>
      </c>
      <c r="I2739" s="17">
        <v>1</v>
      </c>
      <c r="J2739" s="57">
        <v>5</v>
      </c>
      <c r="K2739" s="49">
        <v>4</v>
      </c>
      <c r="L2739" s="16">
        <f t="shared" si="88"/>
        <v>18</v>
      </c>
    </row>
    <row r="2740" spans="1:12" x14ac:dyDescent="0.25">
      <c r="A2740">
        <v>2494</v>
      </c>
      <c r="B2740" t="str">
        <f t="shared" si="89"/>
        <v>Texas,Archer County</v>
      </c>
      <c r="C2740" s="16" t="s">
        <v>59</v>
      </c>
      <c r="D2740" s="12" t="s">
        <v>1627</v>
      </c>
      <c r="E2740" s="17" t="s">
        <v>3843</v>
      </c>
      <c r="F2740" s="48">
        <v>9</v>
      </c>
      <c r="G2740" s="19">
        <v>4</v>
      </c>
      <c r="H2740" s="52">
        <v>10</v>
      </c>
      <c r="I2740" s="17">
        <v>1</v>
      </c>
      <c r="J2740" s="17">
        <v>1</v>
      </c>
      <c r="K2740" s="49">
        <v>4</v>
      </c>
      <c r="L2740" s="16">
        <f t="shared" si="88"/>
        <v>29</v>
      </c>
    </row>
    <row r="2741" spans="1:12" x14ac:dyDescent="0.25">
      <c r="A2741">
        <v>2495</v>
      </c>
      <c r="B2741" t="str">
        <f t="shared" si="89"/>
        <v>Texas,Armstrong County</v>
      </c>
      <c r="C2741" s="16" t="s">
        <v>59</v>
      </c>
      <c r="D2741" s="12" t="s">
        <v>1500</v>
      </c>
      <c r="E2741" s="17" t="s">
        <v>3902</v>
      </c>
      <c r="F2741" s="18">
        <v>7</v>
      </c>
      <c r="G2741" s="27">
        <v>2</v>
      </c>
      <c r="H2741" s="20">
        <v>8</v>
      </c>
      <c r="I2741" s="17">
        <v>1</v>
      </c>
      <c r="J2741" s="50">
        <v>3</v>
      </c>
      <c r="K2741" s="49">
        <v>4</v>
      </c>
      <c r="L2741" s="16">
        <f t="shared" si="88"/>
        <v>25</v>
      </c>
    </row>
    <row r="2742" spans="1:12" x14ac:dyDescent="0.25">
      <c r="A2742">
        <v>2498</v>
      </c>
      <c r="B2742" t="str">
        <f t="shared" si="89"/>
        <v>Texas,Bailey County</v>
      </c>
      <c r="C2742" s="16" t="s">
        <v>59</v>
      </c>
      <c r="D2742" s="12" t="s">
        <v>1630</v>
      </c>
      <c r="E2742" s="17" t="s">
        <v>4012</v>
      </c>
      <c r="F2742" s="18">
        <v>7</v>
      </c>
      <c r="G2742" s="17">
        <v>1</v>
      </c>
      <c r="H2742" s="29">
        <v>7</v>
      </c>
      <c r="I2742" s="17">
        <v>1</v>
      </c>
      <c r="J2742" s="30">
        <v>2</v>
      </c>
      <c r="K2742" s="49">
        <v>4</v>
      </c>
      <c r="L2742" s="16">
        <f t="shared" si="88"/>
        <v>22</v>
      </c>
    </row>
    <row r="2743" spans="1:12" x14ac:dyDescent="0.25">
      <c r="A2743">
        <v>2512</v>
      </c>
      <c r="B2743" t="str">
        <f t="shared" si="89"/>
        <v>Texas,Briscoe County</v>
      </c>
      <c r="C2743" s="16" t="s">
        <v>59</v>
      </c>
      <c r="D2743" s="12" t="s">
        <v>1643</v>
      </c>
      <c r="E2743" s="17" t="s">
        <v>3933</v>
      </c>
      <c r="F2743" s="18">
        <v>7</v>
      </c>
      <c r="G2743" s="27">
        <v>2</v>
      </c>
      <c r="H2743" s="20">
        <v>8</v>
      </c>
      <c r="I2743" s="17">
        <v>1</v>
      </c>
      <c r="J2743" s="30">
        <v>2</v>
      </c>
      <c r="K2743" s="49">
        <v>4</v>
      </c>
      <c r="L2743" s="16">
        <f t="shared" si="88"/>
        <v>24</v>
      </c>
    </row>
    <row r="2744" spans="1:12" x14ac:dyDescent="0.25">
      <c r="A2744">
        <v>2522</v>
      </c>
      <c r="B2744" t="str">
        <f t="shared" si="89"/>
        <v>Texas,Carson County</v>
      </c>
      <c r="C2744" s="16" t="s">
        <v>59</v>
      </c>
      <c r="D2744" s="12" t="s">
        <v>1648</v>
      </c>
      <c r="E2744" s="17" t="s">
        <v>3984</v>
      </c>
      <c r="F2744" s="18">
        <v>7</v>
      </c>
      <c r="G2744" s="17">
        <v>1</v>
      </c>
      <c r="H2744" s="35">
        <v>8</v>
      </c>
      <c r="I2744" s="17">
        <v>1</v>
      </c>
      <c r="J2744" s="30">
        <v>2</v>
      </c>
      <c r="K2744" s="49">
        <v>4</v>
      </c>
      <c r="L2744" s="16">
        <f t="shared" si="88"/>
        <v>23</v>
      </c>
    </row>
    <row r="2745" spans="1:12" x14ac:dyDescent="0.25">
      <c r="A2745">
        <v>2524</v>
      </c>
      <c r="B2745" t="str">
        <f t="shared" si="89"/>
        <v>Texas,Castro County</v>
      </c>
      <c r="C2745" s="16" t="s">
        <v>59</v>
      </c>
      <c r="D2745" s="12" t="s">
        <v>1649</v>
      </c>
      <c r="E2745" s="17" t="s">
        <v>4045</v>
      </c>
      <c r="F2745" s="18">
        <v>7</v>
      </c>
      <c r="G2745" s="17">
        <v>1</v>
      </c>
      <c r="H2745" s="29">
        <v>7</v>
      </c>
      <c r="I2745" s="17">
        <v>1</v>
      </c>
      <c r="J2745" s="17">
        <v>1</v>
      </c>
      <c r="K2745" s="49">
        <v>4</v>
      </c>
      <c r="L2745" s="16">
        <f t="shared" si="88"/>
        <v>21</v>
      </c>
    </row>
    <row r="2746" spans="1:12" x14ac:dyDescent="0.25">
      <c r="A2746">
        <v>2528</v>
      </c>
      <c r="B2746" t="str">
        <f t="shared" si="89"/>
        <v>Texas,Clay County</v>
      </c>
      <c r="C2746" s="16" t="s">
        <v>59</v>
      </c>
      <c r="D2746" s="12" t="s">
        <v>118</v>
      </c>
      <c r="E2746" s="17" t="s">
        <v>3844</v>
      </c>
      <c r="F2746" s="48">
        <v>9</v>
      </c>
      <c r="G2746" s="19">
        <v>4</v>
      </c>
      <c r="H2746" s="52">
        <v>10</v>
      </c>
      <c r="I2746" s="17">
        <v>1</v>
      </c>
      <c r="J2746" s="17">
        <v>1</v>
      </c>
      <c r="K2746" s="49">
        <v>4</v>
      </c>
      <c r="L2746" s="16">
        <f t="shared" si="88"/>
        <v>29</v>
      </c>
    </row>
    <row r="2747" spans="1:12" x14ac:dyDescent="0.25">
      <c r="A2747">
        <v>2529</v>
      </c>
      <c r="B2747" t="str">
        <f t="shared" si="89"/>
        <v>Texas,Cochran County</v>
      </c>
      <c r="C2747" s="16" t="s">
        <v>59</v>
      </c>
      <c r="D2747" s="12" t="s">
        <v>1651</v>
      </c>
      <c r="E2747" s="17" t="s">
        <v>3960</v>
      </c>
      <c r="F2747" s="18">
        <v>7</v>
      </c>
      <c r="G2747" s="27">
        <v>2</v>
      </c>
      <c r="H2747" s="35">
        <v>8</v>
      </c>
      <c r="I2747" s="17">
        <v>1</v>
      </c>
      <c r="J2747" s="30">
        <v>2</v>
      </c>
      <c r="K2747" s="49">
        <v>4</v>
      </c>
      <c r="L2747" s="16">
        <f t="shared" si="88"/>
        <v>24</v>
      </c>
    </row>
    <row r="2748" spans="1:12" x14ac:dyDescent="0.25">
      <c r="A2748">
        <v>2545</v>
      </c>
      <c r="B2748" t="str">
        <f t="shared" si="89"/>
        <v>Texas,Dallam County</v>
      </c>
      <c r="C2748" s="16" t="s">
        <v>59</v>
      </c>
      <c r="D2748" s="12" t="s">
        <v>1665</v>
      </c>
      <c r="E2748" s="17" t="s">
        <v>4046</v>
      </c>
      <c r="F2748" s="18">
        <v>7</v>
      </c>
      <c r="G2748" s="17">
        <v>1</v>
      </c>
      <c r="H2748" s="33">
        <v>6</v>
      </c>
      <c r="I2748" s="17">
        <v>1</v>
      </c>
      <c r="J2748" s="30">
        <v>2</v>
      </c>
      <c r="K2748" s="49">
        <v>4</v>
      </c>
      <c r="L2748" s="16">
        <f t="shared" si="88"/>
        <v>21</v>
      </c>
    </row>
    <row r="2749" spans="1:12" x14ac:dyDescent="0.25">
      <c r="A2749">
        <v>2548</v>
      </c>
      <c r="B2749" t="str">
        <f t="shared" si="89"/>
        <v>Texas,Deaf Smith County</v>
      </c>
      <c r="C2749" s="16" t="s">
        <v>59</v>
      </c>
      <c r="D2749" s="12" t="s">
        <v>1666</v>
      </c>
      <c r="E2749" s="17" t="s">
        <v>3985</v>
      </c>
      <c r="F2749" s="18">
        <v>7</v>
      </c>
      <c r="G2749" s="27">
        <v>2</v>
      </c>
      <c r="H2749" s="33">
        <v>6</v>
      </c>
      <c r="I2749" s="17">
        <v>1</v>
      </c>
      <c r="J2749" s="50">
        <v>3</v>
      </c>
      <c r="K2749" s="49">
        <v>4</v>
      </c>
      <c r="L2749" s="16">
        <f t="shared" si="88"/>
        <v>23</v>
      </c>
    </row>
    <row r="2750" spans="1:12" x14ac:dyDescent="0.25">
      <c r="A2750">
        <v>2554</v>
      </c>
      <c r="B2750" t="str">
        <f t="shared" si="89"/>
        <v>Texas,Donley County</v>
      </c>
      <c r="C2750" s="16" t="s">
        <v>59</v>
      </c>
      <c r="D2750" s="12" t="s">
        <v>1671</v>
      </c>
      <c r="E2750" s="17" t="s">
        <v>3864</v>
      </c>
      <c r="F2750" s="48">
        <v>9</v>
      </c>
      <c r="G2750" s="27">
        <v>2</v>
      </c>
      <c r="H2750" s="20">
        <v>8</v>
      </c>
      <c r="I2750" s="17">
        <v>1</v>
      </c>
      <c r="J2750" s="50">
        <v>3</v>
      </c>
      <c r="K2750" s="49">
        <v>4</v>
      </c>
      <c r="L2750" s="16">
        <f t="shared" si="88"/>
        <v>27</v>
      </c>
    </row>
    <row r="2751" spans="1:12" x14ac:dyDescent="0.25">
      <c r="A2751">
        <v>2563</v>
      </c>
      <c r="B2751" t="str">
        <f t="shared" si="89"/>
        <v>Texas,Fannin County</v>
      </c>
      <c r="C2751" s="16" t="s">
        <v>59</v>
      </c>
      <c r="D2751" s="12" t="s">
        <v>482</v>
      </c>
      <c r="E2751" s="17" t="s">
        <v>3865</v>
      </c>
      <c r="F2751" s="48">
        <v>9</v>
      </c>
      <c r="G2751" s="19">
        <v>4</v>
      </c>
      <c r="H2751" s="38">
        <v>9</v>
      </c>
      <c r="I2751" s="17">
        <v>1</v>
      </c>
      <c r="J2751" s="17">
        <v>1</v>
      </c>
      <c r="K2751" s="49">
        <v>4</v>
      </c>
      <c r="L2751" s="16">
        <f t="shared" si="88"/>
        <v>28</v>
      </c>
    </row>
    <row r="2752" spans="1:12" x14ac:dyDescent="0.25">
      <c r="A2752">
        <v>2566</v>
      </c>
      <c r="B2752" t="str">
        <f t="shared" si="89"/>
        <v>Texas,Floyd County</v>
      </c>
      <c r="C2752" s="16" t="s">
        <v>59</v>
      </c>
      <c r="D2752" s="12" t="s">
        <v>483</v>
      </c>
      <c r="E2752" s="17" t="s">
        <v>3903</v>
      </c>
      <c r="F2752" s="18">
        <v>7</v>
      </c>
      <c r="G2752" s="27">
        <v>2</v>
      </c>
      <c r="H2752" s="20">
        <v>8</v>
      </c>
      <c r="I2752" s="17">
        <v>1</v>
      </c>
      <c r="J2752" s="50">
        <v>3</v>
      </c>
      <c r="K2752" s="49">
        <v>4</v>
      </c>
      <c r="L2752" s="16">
        <f t="shared" si="88"/>
        <v>25</v>
      </c>
    </row>
    <row r="2753" spans="1:12" x14ac:dyDescent="0.25">
      <c r="A2753">
        <v>2579</v>
      </c>
      <c r="B2753" t="str">
        <f t="shared" si="89"/>
        <v>Texas,Gray County</v>
      </c>
      <c r="C2753" s="16" t="s">
        <v>59</v>
      </c>
      <c r="D2753" s="12" t="s">
        <v>746</v>
      </c>
      <c r="E2753" s="17" t="s">
        <v>3904</v>
      </c>
      <c r="F2753" s="18">
        <v>7</v>
      </c>
      <c r="G2753" s="27">
        <v>2</v>
      </c>
      <c r="H2753" s="20">
        <v>8</v>
      </c>
      <c r="I2753" s="17">
        <v>1</v>
      </c>
      <c r="J2753" s="50">
        <v>3</v>
      </c>
      <c r="K2753" s="49">
        <v>4</v>
      </c>
      <c r="L2753" s="16">
        <f t="shared" si="88"/>
        <v>25</v>
      </c>
    </row>
    <row r="2754" spans="1:12" x14ac:dyDescent="0.25">
      <c r="A2754">
        <v>2584</v>
      </c>
      <c r="B2754" t="str">
        <f t="shared" si="89"/>
        <v>Texas,Hale County</v>
      </c>
      <c r="C2754" s="16" t="s">
        <v>59</v>
      </c>
      <c r="D2754" s="12" t="s">
        <v>137</v>
      </c>
      <c r="E2754" s="17" t="s">
        <v>3934</v>
      </c>
      <c r="F2754" s="18">
        <v>7</v>
      </c>
      <c r="G2754" s="27">
        <v>2</v>
      </c>
      <c r="H2754" s="35">
        <v>8</v>
      </c>
      <c r="I2754" s="17">
        <v>1</v>
      </c>
      <c r="J2754" s="50">
        <v>3</v>
      </c>
      <c r="K2754" s="49">
        <v>4</v>
      </c>
      <c r="L2754" s="16">
        <f t="shared" ref="L2754:L2817" si="90">SUM(F2754:K2754)</f>
        <v>25</v>
      </c>
    </row>
    <row r="2755" spans="1:12" x14ac:dyDescent="0.25">
      <c r="A2755">
        <v>2587</v>
      </c>
      <c r="B2755" t="str">
        <f t="shared" ref="B2755:B2818" si="91">C2755&amp;","&amp;D2755</f>
        <v>Texas,Hansford County</v>
      </c>
      <c r="C2755" s="16" t="s">
        <v>59</v>
      </c>
      <c r="D2755" s="12" t="s">
        <v>1690</v>
      </c>
      <c r="E2755" s="17" t="s">
        <v>3961</v>
      </c>
      <c r="F2755" s="18">
        <v>7</v>
      </c>
      <c r="G2755" s="27">
        <v>2</v>
      </c>
      <c r="H2755" s="35">
        <v>8</v>
      </c>
      <c r="I2755" s="17">
        <v>1</v>
      </c>
      <c r="J2755" s="30">
        <v>2</v>
      </c>
      <c r="K2755" s="49">
        <v>4</v>
      </c>
      <c r="L2755" s="16">
        <f t="shared" si="90"/>
        <v>24</v>
      </c>
    </row>
    <row r="2756" spans="1:12" x14ac:dyDescent="0.25">
      <c r="A2756">
        <v>2592</v>
      </c>
      <c r="B2756" t="str">
        <f t="shared" si="91"/>
        <v>Texas,Hartley County</v>
      </c>
      <c r="C2756" s="16" t="s">
        <v>59</v>
      </c>
      <c r="D2756" s="12" t="s">
        <v>1691</v>
      </c>
      <c r="E2756" s="17" t="s">
        <v>4013</v>
      </c>
      <c r="F2756" s="18">
        <v>7</v>
      </c>
      <c r="G2756" s="17">
        <v>1</v>
      </c>
      <c r="H2756" s="33">
        <v>6</v>
      </c>
      <c r="I2756" s="17">
        <v>1</v>
      </c>
      <c r="J2756" s="50">
        <v>3</v>
      </c>
      <c r="K2756" s="49">
        <v>4</v>
      </c>
      <c r="L2756" s="16">
        <f t="shared" si="90"/>
        <v>22</v>
      </c>
    </row>
    <row r="2757" spans="1:12" x14ac:dyDescent="0.25">
      <c r="A2757">
        <v>2599</v>
      </c>
      <c r="B2757" t="str">
        <f t="shared" si="91"/>
        <v>Texas,Hockley County</v>
      </c>
      <c r="C2757" s="16" t="s">
        <v>59</v>
      </c>
      <c r="D2757" s="12" t="s">
        <v>1694</v>
      </c>
      <c r="E2757" s="17" t="s">
        <v>3935</v>
      </c>
      <c r="F2757" s="18">
        <v>7</v>
      </c>
      <c r="G2757" s="27">
        <v>2</v>
      </c>
      <c r="H2757" s="35">
        <v>8</v>
      </c>
      <c r="I2757" s="17">
        <v>1</v>
      </c>
      <c r="J2757" s="50">
        <v>3</v>
      </c>
      <c r="K2757" s="49">
        <v>4</v>
      </c>
      <c r="L2757" s="16">
        <f t="shared" si="90"/>
        <v>25</v>
      </c>
    </row>
    <row r="2758" spans="1:12" x14ac:dyDescent="0.25">
      <c r="A2758">
        <v>2606</v>
      </c>
      <c r="B2758" t="str">
        <f t="shared" si="91"/>
        <v>Texas,Hutchinson County</v>
      </c>
      <c r="C2758" s="16" t="s">
        <v>59</v>
      </c>
      <c r="D2758" s="12" t="s">
        <v>1580</v>
      </c>
      <c r="E2758" s="17" t="s">
        <v>3905</v>
      </c>
      <c r="F2758" s="48">
        <v>9</v>
      </c>
      <c r="G2758" s="27">
        <v>2</v>
      </c>
      <c r="H2758" s="20">
        <v>8</v>
      </c>
      <c r="I2758" s="17">
        <v>1</v>
      </c>
      <c r="J2758" s="30">
        <v>2</v>
      </c>
      <c r="K2758" s="49">
        <v>4</v>
      </c>
      <c r="L2758" s="16">
        <f t="shared" si="90"/>
        <v>26</v>
      </c>
    </row>
    <row r="2759" spans="1:12" x14ac:dyDescent="0.25">
      <c r="A2759">
        <v>2608</v>
      </c>
      <c r="B2759" t="str">
        <f t="shared" si="91"/>
        <v>Texas,Jack County</v>
      </c>
      <c r="C2759" s="16" t="s">
        <v>59</v>
      </c>
      <c r="D2759" s="12" t="s">
        <v>1699</v>
      </c>
      <c r="E2759" s="17" t="s">
        <v>4378</v>
      </c>
      <c r="F2759" s="48">
        <v>9</v>
      </c>
      <c r="G2759" s="19">
        <v>4</v>
      </c>
      <c r="H2759" s="17">
        <v>1</v>
      </c>
      <c r="I2759" s="17">
        <v>1</v>
      </c>
      <c r="J2759" s="17">
        <v>1</v>
      </c>
      <c r="K2759" s="49">
        <v>4</v>
      </c>
      <c r="L2759" s="16">
        <f t="shared" si="90"/>
        <v>20</v>
      </c>
    </row>
    <row r="2760" spans="1:12" x14ac:dyDescent="0.25">
      <c r="A2760">
        <v>2629</v>
      </c>
      <c r="B2760" t="str">
        <f t="shared" si="91"/>
        <v>Texas,Lamb County</v>
      </c>
      <c r="C2760" s="16" t="s">
        <v>59</v>
      </c>
      <c r="D2760" s="12" t="s">
        <v>1710</v>
      </c>
      <c r="E2760" s="17" t="s">
        <v>3962</v>
      </c>
      <c r="F2760" s="18">
        <v>7</v>
      </c>
      <c r="G2760" s="27">
        <v>2</v>
      </c>
      <c r="H2760" s="35">
        <v>8</v>
      </c>
      <c r="I2760" s="17">
        <v>1</v>
      </c>
      <c r="J2760" s="30">
        <v>2</v>
      </c>
      <c r="K2760" s="49">
        <v>4</v>
      </c>
      <c r="L2760" s="16">
        <f t="shared" si="90"/>
        <v>24</v>
      </c>
    </row>
    <row r="2761" spans="1:12" x14ac:dyDescent="0.25">
      <c r="A2761">
        <v>2637</v>
      </c>
      <c r="B2761" t="str">
        <f t="shared" si="91"/>
        <v>Texas,Lipscomb County</v>
      </c>
      <c r="C2761" s="16" t="s">
        <v>59</v>
      </c>
      <c r="D2761" s="12" t="s">
        <v>1714</v>
      </c>
      <c r="E2761" s="17" t="s">
        <v>3936</v>
      </c>
      <c r="F2761" s="18">
        <v>7</v>
      </c>
      <c r="G2761" s="27">
        <v>2</v>
      </c>
      <c r="H2761" s="20">
        <v>8</v>
      </c>
      <c r="I2761" s="17">
        <v>1</v>
      </c>
      <c r="J2761" s="30">
        <v>2</v>
      </c>
      <c r="K2761" s="49">
        <v>4</v>
      </c>
      <c r="L2761" s="16">
        <f t="shared" si="90"/>
        <v>24</v>
      </c>
    </row>
    <row r="2762" spans="1:12" x14ac:dyDescent="0.25">
      <c r="A2762">
        <v>2658</v>
      </c>
      <c r="B2762" t="str">
        <f t="shared" si="91"/>
        <v>Texas,Montague County</v>
      </c>
      <c r="C2762" s="16" t="s">
        <v>59</v>
      </c>
      <c r="D2762" s="12" t="s">
        <v>1726</v>
      </c>
      <c r="E2762" s="17" t="s">
        <v>3845</v>
      </c>
      <c r="F2762" s="48">
        <v>9</v>
      </c>
      <c r="G2762" s="19">
        <v>4</v>
      </c>
      <c r="H2762" s="52">
        <v>10</v>
      </c>
      <c r="I2762" s="17">
        <v>1</v>
      </c>
      <c r="J2762" s="17">
        <v>1</v>
      </c>
      <c r="K2762" s="49">
        <v>4</v>
      </c>
      <c r="L2762" s="16">
        <f t="shared" si="90"/>
        <v>29</v>
      </c>
    </row>
    <row r="2763" spans="1:12" x14ac:dyDescent="0.25">
      <c r="A2763">
        <v>2660</v>
      </c>
      <c r="B2763" t="str">
        <f t="shared" si="91"/>
        <v>Texas,Moore County</v>
      </c>
      <c r="C2763" s="16" t="s">
        <v>59</v>
      </c>
      <c r="D2763" s="12" t="s">
        <v>1350</v>
      </c>
      <c r="E2763" s="17" t="s">
        <v>3986</v>
      </c>
      <c r="F2763" s="18">
        <v>7</v>
      </c>
      <c r="G2763" s="27">
        <v>2</v>
      </c>
      <c r="H2763" s="29">
        <v>7</v>
      </c>
      <c r="I2763" s="17">
        <v>1</v>
      </c>
      <c r="J2763" s="30">
        <v>2</v>
      </c>
      <c r="K2763" s="49">
        <v>4</v>
      </c>
      <c r="L2763" s="16">
        <f t="shared" si="90"/>
        <v>23</v>
      </c>
    </row>
    <row r="2764" spans="1:12" x14ac:dyDescent="0.25">
      <c r="A2764">
        <v>2668</v>
      </c>
      <c r="B2764" t="str">
        <f t="shared" si="91"/>
        <v>Texas,Ochiltree County</v>
      </c>
      <c r="C2764" s="16" t="s">
        <v>59</v>
      </c>
      <c r="D2764" s="12" t="s">
        <v>1732</v>
      </c>
      <c r="E2764" s="17" t="s">
        <v>3963</v>
      </c>
      <c r="F2764" s="18">
        <v>7</v>
      </c>
      <c r="G2764" s="27">
        <v>2</v>
      </c>
      <c r="H2764" s="35">
        <v>8</v>
      </c>
      <c r="I2764" s="17">
        <v>1</v>
      </c>
      <c r="J2764" s="30">
        <v>2</v>
      </c>
      <c r="K2764" s="49">
        <v>4</v>
      </c>
      <c r="L2764" s="16">
        <f t="shared" si="90"/>
        <v>24</v>
      </c>
    </row>
    <row r="2765" spans="1:12" x14ac:dyDescent="0.25">
      <c r="A2765">
        <v>2669</v>
      </c>
      <c r="B2765" t="str">
        <f t="shared" si="91"/>
        <v>Texas,Oldham County</v>
      </c>
      <c r="C2765" s="16" t="s">
        <v>59</v>
      </c>
      <c r="D2765" s="12" t="s">
        <v>838</v>
      </c>
      <c r="E2765" s="17" t="s">
        <v>3964</v>
      </c>
      <c r="F2765" s="18">
        <v>7</v>
      </c>
      <c r="G2765" s="27">
        <v>2</v>
      </c>
      <c r="H2765" s="29">
        <v>7</v>
      </c>
      <c r="I2765" s="17">
        <v>1</v>
      </c>
      <c r="J2765" s="50">
        <v>3</v>
      </c>
      <c r="K2765" s="49">
        <v>4</v>
      </c>
      <c r="L2765" s="16">
        <f t="shared" si="90"/>
        <v>24</v>
      </c>
    </row>
    <row r="2766" spans="1:12" x14ac:dyDescent="0.25">
      <c r="A2766">
        <v>2674</v>
      </c>
      <c r="B2766" t="str">
        <f t="shared" si="91"/>
        <v>Texas,Parmer County</v>
      </c>
      <c r="C2766" s="16" t="s">
        <v>59</v>
      </c>
      <c r="D2766" s="12" t="s">
        <v>1735</v>
      </c>
      <c r="E2766" s="17" t="s">
        <v>4151</v>
      </c>
      <c r="F2766" s="22">
        <v>6</v>
      </c>
      <c r="G2766" s="17">
        <v>1</v>
      </c>
      <c r="H2766" s="33">
        <v>6</v>
      </c>
      <c r="I2766" s="17">
        <v>1</v>
      </c>
      <c r="J2766" s="17">
        <v>1</v>
      </c>
      <c r="K2766" s="49">
        <v>4</v>
      </c>
      <c r="L2766" s="16">
        <f t="shared" si="90"/>
        <v>19</v>
      </c>
    </row>
    <row r="2767" spans="1:12" x14ac:dyDescent="0.25">
      <c r="A2767">
        <v>2680</v>
      </c>
      <c r="B2767" t="str">
        <f t="shared" si="91"/>
        <v>Texas,Randall County</v>
      </c>
      <c r="C2767" s="16" t="s">
        <v>59</v>
      </c>
      <c r="D2767" s="12" t="s">
        <v>1739</v>
      </c>
      <c r="E2767" s="17" t="s">
        <v>3987</v>
      </c>
      <c r="F2767" s="18">
        <v>7</v>
      </c>
      <c r="G2767" s="27">
        <v>2</v>
      </c>
      <c r="H2767" s="29">
        <v>7</v>
      </c>
      <c r="I2767" s="17">
        <v>1</v>
      </c>
      <c r="J2767" s="30">
        <v>2</v>
      </c>
      <c r="K2767" s="49">
        <v>4</v>
      </c>
      <c r="L2767" s="16">
        <f t="shared" si="90"/>
        <v>23</v>
      </c>
    </row>
    <row r="2768" spans="1:12" x14ac:dyDescent="0.25">
      <c r="A2768">
        <v>2686</v>
      </c>
      <c r="B2768" t="str">
        <f t="shared" si="91"/>
        <v>Texas,Roberts County</v>
      </c>
      <c r="C2768" s="16" t="s">
        <v>59</v>
      </c>
      <c r="D2768" s="12" t="s">
        <v>1589</v>
      </c>
      <c r="E2768" s="17" t="s">
        <v>3937</v>
      </c>
      <c r="F2768" s="18">
        <v>7</v>
      </c>
      <c r="G2768" s="27">
        <v>2</v>
      </c>
      <c r="H2768" s="20">
        <v>8</v>
      </c>
      <c r="I2768" s="17">
        <v>1</v>
      </c>
      <c r="J2768" s="30">
        <v>2</v>
      </c>
      <c r="K2768" s="49">
        <v>4</v>
      </c>
      <c r="L2768" s="16">
        <f t="shared" si="90"/>
        <v>24</v>
      </c>
    </row>
    <row r="2769" spans="1:12" x14ac:dyDescent="0.25">
      <c r="A2769">
        <v>2700</v>
      </c>
      <c r="B2769" t="str">
        <f t="shared" si="91"/>
        <v>Texas,Sherman County</v>
      </c>
      <c r="C2769" s="16" t="s">
        <v>59</v>
      </c>
      <c r="D2769" s="12" t="s">
        <v>782</v>
      </c>
      <c r="E2769" s="17" t="s">
        <v>4014</v>
      </c>
      <c r="F2769" s="18">
        <v>7</v>
      </c>
      <c r="G2769" s="17">
        <v>1</v>
      </c>
      <c r="H2769" s="29">
        <v>7</v>
      </c>
      <c r="I2769" s="17">
        <v>1</v>
      </c>
      <c r="J2769" s="30">
        <v>2</v>
      </c>
      <c r="K2769" s="49">
        <v>4</v>
      </c>
      <c r="L2769" s="16">
        <f t="shared" si="90"/>
        <v>22</v>
      </c>
    </row>
    <row r="2770" spans="1:12" x14ac:dyDescent="0.25">
      <c r="A2770">
        <v>2708</v>
      </c>
      <c r="B2770" t="str">
        <f t="shared" si="91"/>
        <v>Texas,Swisher County</v>
      </c>
      <c r="C2770" s="16" t="s">
        <v>59</v>
      </c>
      <c r="D2770" s="12" t="s">
        <v>1761</v>
      </c>
      <c r="E2770" s="17" t="s">
        <v>3988</v>
      </c>
      <c r="F2770" s="18">
        <v>7</v>
      </c>
      <c r="G2770" s="17">
        <v>1</v>
      </c>
      <c r="H2770" s="35">
        <v>8</v>
      </c>
      <c r="I2770" s="17">
        <v>1</v>
      </c>
      <c r="J2770" s="30">
        <v>2</v>
      </c>
      <c r="K2770" s="49">
        <v>4</v>
      </c>
      <c r="L2770" s="16">
        <f t="shared" si="90"/>
        <v>23</v>
      </c>
    </row>
    <row r="2771" spans="1:12" x14ac:dyDescent="0.25">
      <c r="A2771">
        <v>2744</v>
      </c>
      <c r="B2771" t="str">
        <f t="shared" si="91"/>
        <v>Utah,Beaver County</v>
      </c>
      <c r="C2771" s="16" t="s">
        <v>60</v>
      </c>
      <c r="D2771" s="12" t="s">
        <v>1443</v>
      </c>
      <c r="E2771" s="17" t="s">
        <v>3989</v>
      </c>
      <c r="F2771" s="18">
        <v>7</v>
      </c>
      <c r="G2771" s="17">
        <v>1</v>
      </c>
      <c r="H2771" s="53">
        <v>3</v>
      </c>
      <c r="I2771" s="17">
        <v>1</v>
      </c>
      <c r="J2771" s="41">
        <v>6</v>
      </c>
      <c r="K2771" s="49">
        <v>4</v>
      </c>
      <c r="L2771" s="16">
        <f t="shared" si="90"/>
        <v>22</v>
      </c>
    </row>
    <row r="2772" spans="1:12" x14ac:dyDescent="0.25">
      <c r="A2772">
        <v>2745</v>
      </c>
      <c r="B2772" t="str">
        <f t="shared" si="91"/>
        <v>Utah,Box Elder County</v>
      </c>
      <c r="C2772" s="16" t="s">
        <v>60</v>
      </c>
      <c r="D2772" s="12" t="s">
        <v>1786</v>
      </c>
      <c r="E2772" s="17" t="s">
        <v>3938</v>
      </c>
      <c r="F2772" s="34">
        <v>4</v>
      </c>
      <c r="G2772" s="17">
        <v>1</v>
      </c>
      <c r="H2772" s="36">
        <v>4</v>
      </c>
      <c r="I2772" s="17">
        <v>1</v>
      </c>
      <c r="J2772" s="42">
        <v>9</v>
      </c>
      <c r="K2772" s="49">
        <v>4</v>
      </c>
      <c r="L2772" s="16">
        <f t="shared" si="90"/>
        <v>23</v>
      </c>
    </row>
    <row r="2773" spans="1:12" x14ac:dyDescent="0.25">
      <c r="A2773">
        <v>2746</v>
      </c>
      <c r="B2773" t="str">
        <f t="shared" si="91"/>
        <v>Utah,Cache County</v>
      </c>
      <c r="C2773" s="16" t="s">
        <v>60</v>
      </c>
      <c r="D2773" s="12" t="s">
        <v>1787</v>
      </c>
      <c r="E2773" s="17" t="s">
        <v>4015</v>
      </c>
      <c r="F2773" s="34">
        <v>4</v>
      </c>
      <c r="G2773" s="17">
        <v>1</v>
      </c>
      <c r="H2773" s="36">
        <v>4</v>
      </c>
      <c r="I2773" s="17">
        <v>1</v>
      </c>
      <c r="J2773" s="41">
        <v>6</v>
      </c>
      <c r="K2773" s="49">
        <v>4</v>
      </c>
      <c r="L2773" s="16">
        <f t="shared" si="90"/>
        <v>20</v>
      </c>
    </row>
    <row r="2774" spans="1:12" x14ac:dyDescent="0.25">
      <c r="A2774">
        <v>2747</v>
      </c>
      <c r="B2774" t="str">
        <f t="shared" si="91"/>
        <v>Utah,Carbon County</v>
      </c>
      <c r="C2774" s="16" t="s">
        <v>60</v>
      </c>
      <c r="D2774" s="12" t="s">
        <v>1154</v>
      </c>
      <c r="E2774" s="17" t="s">
        <v>4047</v>
      </c>
      <c r="F2774" s="34">
        <v>4</v>
      </c>
      <c r="G2774" s="17">
        <v>1</v>
      </c>
      <c r="H2774" s="53">
        <v>3</v>
      </c>
      <c r="I2774" s="17">
        <v>1</v>
      </c>
      <c r="J2774" s="41">
        <v>6</v>
      </c>
      <c r="K2774" s="49">
        <v>4</v>
      </c>
      <c r="L2774" s="16">
        <f t="shared" si="90"/>
        <v>19</v>
      </c>
    </row>
    <row r="2775" spans="1:12" x14ac:dyDescent="0.25">
      <c r="A2775">
        <v>2748</v>
      </c>
      <c r="B2775" t="str">
        <f t="shared" si="91"/>
        <v>Utah,Daggett County</v>
      </c>
      <c r="C2775" s="16" t="s">
        <v>60</v>
      </c>
      <c r="D2775" s="12" t="s">
        <v>1788</v>
      </c>
      <c r="E2775" s="17" t="s">
        <v>4903</v>
      </c>
      <c r="F2775" s="34">
        <v>4</v>
      </c>
      <c r="G2775" s="17">
        <v>1</v>
      </c>
      <c r="H2775" s="17">
        <v>1</v>
      </c>
      <c r="I2775" s="17">
        <v>1</v>
      </c>
      <c r="J2775" s="50">
        <v>3</v>
      </c>
      <c r="K2775" s="49">
        <v>4</v>
      </c>
      <c r="L2775" s="16">
        <f t="shared" si="90"/>
        <v>14</v>
      </c>
    </row>
    <row r="2776" spans="1:12" x14ac:dyDescent="0.25">
      <c r="A2776">
        <v>2749</v>
      </c>
      <c r="B2776" t="str">
        <f t="shared" si="91"/>
        <v>Utah,Davis County</v>
      </c>
      <c r="C2776" s="16" t="s">
        <v>60</v>
      </c>
      <c r="D2776" s="12" t="s">
        <v>694</v>
      </c>
      <c r="E2776" s="17" t="s">
        <v>3906</v>
      </c>
      <c r="F2776" s="18">
        <v>7</v>
      </c>
      <c r="G2776" s="27">
        <v>2</v>
      </c>
      <c r="H2776" s="36">
        <v>4</v>
      </c>
      <c r="I2776" s="17">
        <v>1</v>
      </c>
      <c r="J2776" s="45">
        <v>7</v>
      </c>
      <c r="K2776" s="49">
        <v>4</v>
      </c>
      <c r="L2776" s="16">
        <f t="shared" si="90"/>
        <v>25</v>
      </c>
    </row>
    <row r="2777" spans="1:12" x14ac:dyDescent="0.25">
      <c r="A2777">
        <v>2750</v>
      </c>
      <c r="B2777" t="str">
        <f t="shared" si="91"/>
        <v>Utah,Duchesne County</v>
      </c>
      <c r="C2777" s="16" t="s">
        <v>60</v>
      </c>
      <c r="D2777" s="12" t="s">
        <v>1789</v>
      </c>
      <c r="E2777" s="17" t="s">
        <v>4048</v>
      </c>
      <c r="F2777" s="34">
        <v>4</v>
      </c>
      <c r="G2777" s="17">
        <v>1</v>
      </c>
      <c r="H2777" s="53">
        <v>3</v>
      </c>
      <c r="I2777" s="17">
        <v>1</v>
      </c>
      <c r="J2777" s="41">
        <v>6</v>
      </c>
      <c r="K2777" s="49">
        <v>4</v>
      </c>
      <c r="L2777" s="16">
        <f t="shared" si="90"/>
        <v>19</v>
      </c>
    </row>
    <row r="2778" spans="1:12" x14ac:dyDescent="0.25">
      <c r="A2778">
        <v>2751</v>
      </c>
      <c r="B2778" t="str">
        <f t="shared" si="91"/>
        <v>Utah,Emery County</v>
      </c>
      <c r="C2778" s="16" t="s">
        <v>60</v>
      </c>
      <c r="D2778" s="12" t="s">
        <v>1790</v>
      </c>
      <c r="E2778" s="17" t="s">
        <v>3990</v>
      </c>
      <c r="F2778" s="22">
        <v>6</v>
      </c>
      <c r="G2778" s="17">
        <v>1</v>
      </c>
      <c r="H2778" s="36">
        <v>4</v>
      </c>
      <c r="I2778" s="17">
        <v>1</v>
      </c>
      <c r="J2778" s="41">
        <v>6</v>
      </c>
      <c r="K2778" s="49">
        <v>4</v>
      </c>
      <c r="L2778" s="16">
        <f t="shared" si="90"/>
        <v>22</v>
      </c>
    </row>
    <row r="2779" spans="1:12" x14ac:dyDescent="0.25">
      <c r="A2779">
        <v>2752</v>
      </c>
      <c r="B2779" t="str">
        <f t="shared" si="91"/>
        <v>Utah,Garfield County</v>
      </c>
      <c r="C2779" s="16" t="s">
        <v>60</v>
      </c>
      <c r="D2779" s="12" t="s">
        <v>350</v>
      </c>
      <c r="E2779" s="17" t="s">
        <v>4238</v>
      </c>
      <c r="F2779" s="43">
        <v>3</v>
      </c>
      <c r="G2779" s="17">
        <v>1</v>
      </c>
      <c r="H2779" s="17">
        <v>1</v>
      </c>
      <c r="I2779" s="17">
        <v>1</v>
      </c>
      <c r="J2779" s="45">
        <v>7</v>
      </c>
      <c r="K2779" s="49">
        <v>4</v>
      </c>
      <c r="L2779" s="16">
        <f t="shared" si="90"/>
        <v>17</v>
      </c>
    </row>
    <row r="2780" spans="1:12" x14ac:dyDescent="0.25">
      <c r="A2780">
        <v>2753</v>
      </c>
      <c r="B2780" t="str">
        <f t="shared" si="91"/>
        <v>Utah,Grand County</v>
      </c>
      <c r="C2780" s="16" t="s">
        <v>60</v>
      </c>
      <c r="D2780" s="12" t="s">
        <v>352</v>
      </c>
      <c r="E2780" s="17" t="s">
        <v>4094</v>
      </c>
      <c r="F2780" s="22">
        <v>6</v>
      </c>
      <c r="G2780" s="27">
        <v>2</v>
      </c>
      <c r="H2780" s="17">
        <v>1</v>
      </c>
      <c r="I2780" s="17">
        <v>1</v>
      </c>
      <c r="J2780" s="41">
        <v>6</v>
      </c>
      <c r="K2780" s="49">
        <v>4</v>
      </c>
      <c r="L2780" s="16">
        <f t="shared" si="90"/>
        <v>20</v>
      </c>
    </row>
    <row r="2781" spans="1:12" x14ac:dyDescent="0.25">
      <c r="A2781">
        <v>2754</v>
      </c>
      <c r="B2781" t="str">
        <f t="shared" si="91"/>
        <v>Utah,Iron County</v>
      </c>
      <c r="C2781" s="16" t="s">
        <v>60</v>
      </c>
      <c r="D2781" s="12" t="s">
        <v>977</v>
      </c>
      <c r="E2781" s="17" t="s">
        <v>4095</v>
      </c>
      <c r="F2781" s="34">
        <v>4</v>
      </c>
      <c r="G2781" s="17">
        <v>1</v>
      </c>
      <c r="H2781" s="17">
        <v>1</v>
      </c>
      <c r="I2781" s="17">
        <v>1</v>
      </c>
      <c r="J2781" s="46">
        <v>8</v>
      </c>
      <c r="K2781" s="49">
        <v>4</v>
      </c>
      <c r="L2781" s="16">
        <f t="shared" si="90"/>
        <v>19</v>
      </c>
    </row>
    <row r="2782" spans="1:12" x14ac:dyDescent="0.25">
      <c r="A2782">
        <v>2755</v>
      </c>
      <c r="B2782" t="str">
        <f t="shared" si="91"/>
        <v>Utah,Juab County</v>
      </c>
      <c r="C2782" s="16" t="s">
        <v>60</v>
      </c>
      <c r="D2782" s="12" t="s">
        <v>1791</v>
      </c>
      <c r="E2782" s="17" t="s">
        <v>3866</v>
      </c>
      <c r="F2782" s="18">
        <v>7</v>
      </c>
      <c r="G2782" s="27">
        <v>2</v>
      </c>
      <c r="H2782" s="36">
        <v>4</v>
      </c>
      <c r="I2782" s="17">
        <v>1</v>
      </c>
      <c r="J2782" s="46">
        <v>8</v>
      </c>
      <c r="K2782" s="49">
        <v>4</v>
      </c>
      <c r="L2782" s="16">
        <f t="shared" si="90"/>
        <v>26</v>
      </c>
    </row>
    <row r="2783" spans="1:12" x14ac:dyDescent="0.25">
      <c r="A2783">
        <v>2756</v>
      </c>
      <c r="B2783" t="str">
        <f t="shared" si="91"/>
        <v>Utah,Kane County</v>
      </c>
      <c r="C2783" s="16" t="s">
        <v>60</v>
      </c>
      <c r="D2783" s="12" t="s">
        <v>610</v>
      </c>
      <c r="E2783" s="17" t="s">
        <v>4379</v>
      </c>
      <c r="F2783" s="43">
        <v>3</v>
      </c>
      <c r="G2783" s="17">
        <v>1</v>
      </c>
      <c r="H2783" s="17">
        <v>1</v>
      </c>
      <c r="I2783" s="17">
        <v>1</v>
      </c>
      <c r="J2783" s="41">
        <v>6</v>
      </c>
      <c r="K2783" s="49">
        <v>4</v>
      </c>
      <c r="L2783" s="16">
        <f t="shared" si="90"/>
        <v>16</v>
      </c>
    </row>
    <row r="2784" spans="1:12" x14ac:dyDescent="0.25">
      <c r="A2784">
        <v>2757</v>
      </c>
      <c r="B2784" t="str">
        <f t="shared" si="91"/>
        <v>Utah,Millard County</v>
      </c>
      <c r="C2784" s="16" t="s">
        <v>60</v>
      </c>
      <c r="D2784" s="12" t="s">
        <v>1792</v>
      </c>
      <c r="E2784" s="17" t="s">
        <v>3867</v>
      </c>
      <c r="F2784" s="18">
        <v>7</v>
      </c>
      <c r="G2784" s="17">
        <v>1</v>
      </c>
      <c r="H2784" s="36">
        <v>4</v>
      </c>
      <c r="I2784" s="17">
        <v>1</v>
      </c>
      <c r="J2784" s="42">
        <v>9</v>
      </c>
      <c r="K2784" s="49">
        <v>4</v>
      </c>
      <c r="L2784" s="16">
        <f t="shared" si="90"/>
        <v>26</v>
      </c>
    </row>
    <row r="2785" spans="1:12" x14ac:dyDescent="0.25">
      <c r="A2785">
        <v>2758</v>
      </c>
      <c r="B2785" t="str">
        <f t="shared" si="91"/>
        <v>Utah,Morgan County</v>
      </c>
      <c r="C2785" s="16" t="s">
        <v>60</v>
      </c>
      <c r="D2785" s="12" t="s">
        <v>156</v>
      </c>
      <c r="E2785" s="17" t="s">
        <v>4152</v>
      </c>
      <c r="F2785" s="22">
        <v>6</v>
      </c>
      <c r="G2785" s="17">
        <v>1</v>
      </c>
      <c r="H2785" s="17">
        <v>1</v>
      </c>
      <c r="I2785" s="17">
        <v>1</v>
      </c>
      <c r="J2785" s="41">
        <v>6</v>
      </c>
      <c r="K2785" s="49">
        <v>4</v>
      </c>
      <c r="L2785" s="16">
        <f t="shared" si="90"/>
        <v>19</v>
      </c>
    </row>
    <row r="2786" spans="1:12" x14ac:dyDescent="0.25">
      <c r="A2786">
        <v>2759</v>
      </c>
      <c r="B2786" t="str">
        <f t="shared" si="91"/>
        <v>Utah,Piute County</v>
      </c>
      <c r="C2786" s="16" t="s">
        <v>60</v>
      </c>
      <c r="D2786" s="12" t="s">
        <v>1793</v>
      </c>
      <c r="E2786" s="17" t="s">
        <v>4380</v>
      </c>
      <c r="F2786" s="34">
        <v>4</v>
      </c>
      <c r="G2786" s="17">
        <v>1</v>
      </c>
      <c r="H2786" s="17">
        <v>1</v>
      </c>
      <c r="I2786" s="17">
        <v>1</v>
      </c>
      <c r="J2786" s="47">
        <v>6</v>
      </c>
      <c r="K2786" s="49">
        <v>4</v>
      </c>
      <c r="L2786" s="16">
        <f t="shared" si="90"/>
        <v>17</v>
      </c>
    </row>
    <row r="2787" spans="1:12" x14ac:dyDescent="0.25">
      <c r="A2787">
        <v>2760</v>
      </c>
      <c r="B2787" t="str">
        <f t="shared" si="91"/>
        <v>Utah,Rich County</v>
      </c>
      <c r="C2787" s="16" t="s">
        <v>60</v>
      </c>
      <c r="D2787" s="12" t="s">
        <v>1794</v>
      </c>
      <c r="E2787" s="17" t="s">
        <v>4582</v>
      </c>
      <c r="F2787" s="43">
        <v>3</v>
      </c>
      <c r="G2787" s="17">
        <v>1</v>
      </c>
      <c r="H2787" s="17">
        <v>1</v>
      </c>
      <c r="I2787" s="17">
        <v>1</v>
      </c>
      <c r="J2787" s="47">
        <v>6</v>
      </c>
      <c r="K2787" s="49">
        <v>4</v>
      </c>
      <c r="L2787" s="16">
        <f t="shared" si="90"/>
        <v>16</v>
      </c>
    </row>
    <row r="2788" spans="1:12" x14ac:dyDescent="0.25">
      <c r="A2788">
        <v>2761</v>
      </c>
      <c r="B2788" t="str">
        <f t="shared" si="91"/>
        <v>Utah,Salt Lake County</v>
      </c>
      <c r="C2788" s="16" t="s">
        <v>60</v>
      </c>
      <c r="D2788" s="12" t="s">
        <v>1795</v>
      </c>
      <c r="E2788" s="17" t="s">
        <v>3868</v>
      </c>
      <c r="F2788" s="18">
        <v>7</v>
      </c>
      <c r="G2788" s="27">
        <v>2</v>
      </c>
      <c r="H2788" s="24">
        <v>5</v>
      </c>
      <c r="I2788" s="17">
        <v>1</v>
      </c>
      <c r="J2788" s="45">
        <v>7</v>
      </c>
      <c r="K2788" s="49">
        <v>4</v>
      </c>
      <c r="L2788" s="16">
        <f t="shared" si="90"/>
        <v>26</v>
      </c>
    </row>
    <row r="2789" spans="1:12" x14ac:dyDescent="0.25">
      <c r="A2789">
        <v>2762</v>
      </c>
      <c r="B2789" t="str">
        <f t="shared" si="91"/>
        <v>Utah,San Juan County</v>
      </c>
      <c r="C2789" s="16" t="s">
        <v>60</v>
      </c>
      <c r="D2789" s="12" t="s">
        <v>376</v>
      </c>
      <c r="E2789" s="17" t="s">
        <v>3965</v>
      </c>
      <c r="F2789" s="34">
        <v>4</v>
      </c>
      <c r="G2789" s="17">
        <v>1</v>
      </c>
      <c r="H2789" s="36">
        <v>4</v>
      </c>
      <c r="I2789" s="17">
        <v>1</v>
      </c>
      <c r="J2789" s="46">
        <v>8</v>
      </c>
      <c r="K2789" s="49">
        <v>4</v>
      </c>
      <c r="L2789" s="16">
        <f t="shared" si="90"/>
        <v>22</v>
      </c>
    </row>
    <row r="2790" spans="1:12" x14ac:dyDescent="0.25">
      <c r="A2790">
        <v>2763</v>
      </c>
      <c r="B2790" t="str">
        <f t="shared" si="91"/>
        <v>Utah,Sanpete County</v>
      </c>
      <c r="C2790" s="16" t="s">
        <v>60</v>
      </c>
      <c r="D2790" s="12" t="s">
        <v>1796</v>
      </c>
      <c r="E2790" s="17" t="s">
        <v>4153</v>
      </c>
      <c r="F2790" s="34">
        <v>4</v>
      </c>
      <c r="G2790" s="17">
        <v>1</v>
      </c>
      <c r="H2790" s="17">
        <v>1</v>
      </c>
      <c r="I2790" s="17">
        <v>1</v>
      </c>
      <c r="J2790" s="45">
        <v>7</v>
      </c>
      <c r="K2790" s="49">
        <v>4</v>
      </c>
      <c r="L2790" s="16">
        <f t="shared" si="90"/>
        <v>18</v>
      </c>
    </row>
    <row r="2791" spans="1:12" x14ac:dyDescent="0.25">
      <c r="A2791">
        <v>2764</v>
      </c>
      <c r="B2791" t="str">
        <f t="shared" si="91"/>
        <v>Utah,Sevier County</v>
      </c>
      <c r="C2791" s="16" t="s">
        <v>60</v>
      </c>
      <c r="D2791" s="12" t="s">
        <v>263</v>
      </c>
      <c r="E2791" s="17" t="s">
        <v>4016</v>
      </c>
      <c r="F2791" s="22">
        <v>6</v>
      </c>
      <c r="G2791" s="17">
        <v>1</v>
      </c>
      <c r="H2791" s="53">
        <v>3</v>
      </c>
      <c r="I2791" s="17">
        <v>1</v>
      </c>
      <c r="J2791" s="41">
        <v>6</v>
      </c>
      <c r="K2791" s="49">
        <v>4</v>
      </c>
      <c r="L2791" s="16">
        <f t="shared" si="90"/>
        <v>21</v>
      </c>
    </row>
    <row r="2792" spans="1:12" x14ac:dyDescent="0.25">
      <c r="A2792">
        <v>2765</v>
      </c>
      <c r="B2792" t="str">
        <f t="shared" si="91"/>
        <v>Utah,Summit County</v>
      </c>
      <c r="C2792" s="16" t="s">
        <v>60</v>
      </c>
      <c r="D2792" s="12" t="s">
        <v>379</v>
      </c>
      <c r="E2792" s="17" t="s">
        <v>4239</v>
      </c>
      <c r="F2792" s="34">
        <v>4</v>
      </c>
      <c r="G2792" s="17">
        <v>1</v>
      </c>
      <c r="H2792" s="17">
        <v>1</v>
      </c>
      <c r="I2792" s="17">
        <v>1</v>
      </c>
      <c r="J2792" s="41">
        <v>6</v>
      </c>
      <c r="K2792" s="49">
        <v>4</v>
      </c>
      <c r="L2792" s="16">
        <f t="shared" si="90"/>
        <v>17</v>
      </c>
    </row>
    <row r="2793" spans="1:12" x14ac:dyDescent="0.25">
      <c r="A2793">
        <v>2766</v>
      </c>
      <c r="B2793" t="str">
        <f t="shared" si="91"/>
        <v>Utah,Tooele County</v>
      </c>
      <c r="C2793" s="16" t="s">
        <v>60</v>
      </c>
      <c r="D2793" s="12" t="s">
        <v>1797</v>
      </c>
      <c r="E2793" s="17" t="s">
        <v>3827</v>
      </c>
      <c r="F2793" s="18">
        <v>7</v>
      </c>
      <c r="G2793" s="27">
        <v>2</v>
      </c>
      <c r="H2793" s="24">
        <v>5</v>
      </c>
      <c r="I2793" s="17">
        <v>1</v>
      </c>
      <c r="J2793" s="42">
        <v>9</v>
      </c>
      <c r="K2793" s="49">
        <v>4</v>
      </c>
      <c r="L2793" s="16">
        <f t="shared" si="90"/>
        <v>28</v>
      </c>
    </row>
    <row r="2794" spans="1:12" x14ac:dyDescent="0.25">
      <c r="A2794">
        <v>2767</v>
      </c>
      <c r="B2794" t="str">
        <f t="shared" si="91"/>
        <v>Utah,Uintah County</v>
      </c>
      <c r="C2794" s="16" t="s">
        <v>60</v>
      </c>
      <c r="D2794" s="12" t="s">
        <v>1798</v>
      </c>
      <c r="E2794" s="17" t="s">
        <v>3991</v>
      </c>
      <c r="F2794" s="18">
        <v>7</v>
      </c>
      <c r="G2794" s="17">
        <v>1</v>
      </c>
      <c r="H2794" s="36">
        <v>4</v>
      </c>
      <c r="I2794" s="17">
        <v>1</v>
      </c>
      <c r="J2794" s="47">
        <v>6</v>
      </c>
      <c r="K2794" s="49">
        <v>4</v>
      </c>
      <c r="L2794" s="16">
        <f t="shared" si="90"/>
        <v>23</v>
      </c>
    </row>
    <row r="2795" spans="1:12" x14ac:dyDescent="0.25">
      <c r="A2795">
        <v>2768</v>
      </c>
      <c r="B2795" t="str">
        <f t="shared" si="91"/>
        <v>Utah,Utah County</v>
      </c>
      <c r="C2795" s="16" t="s">
        <v>60</v>
      </c>
      <c r="D2795" s="12" t="s">
        <v>1799</v>
      </c>
      <c r="E2795" s="17" t="s">
        <v>3939</v>
      </c>
      <c r="F2795" s="22">
        <v>6</v>
      </c>
      <c r="G2795" s="17">
        <v>1</v>
      </c>
      <c r="H2795" s="36">
        <v>4</v>
      </c>
      <c r="I2795" s="17">
        <v>1</v>
      </c>
      <c r="J2795" s="46">
        <v>8</v>
      </c>
      <c r="K2795" s="49">
        <v>4</v>
      </c>
      <c r="L2795" s="16">
        <f t="shared" si="90"/>
        <v>24</v>
      </c>
    </row>
    <row r="2796" spans="1:12" x14ac:dyDescent="0.25">
      <c r="A2796">
        <v>2769</v>
      </c>
      <c r="B2796" t="str">
        <f t="shared" si="91"/>
        <v>Utah,Wasatch County</v>
      </c>
      <c r="C2796" s="16" t="s">
        <v>60</v>
      </c>
      <c r="D2796" s="12" t="s">
        <v>1800</v>
      </c>
      <c r="E2796" s="17" t="s">
        <v>4240</v>
      </c>
      <c r="F2796" s="22">
        <v>6</v>
      </c>
      <c r="G2796" s="17">
        <v>1</v>
      </c>
      <c r="H2796" s="17">
        <v>1</v>
      </c>
      <c r="I2796" s="17">
        <v>1</v>
      </c>
      <c r="J2796" s="47">
        <v>6</v>
      </c>
      <c r="K2796" s="49">
        <v>4</v>
      </c>
      <c r="L2796" s="16">
        <f t="shared" si="90"/>
        <v>19</v>
      </c>
    </row>
    <row r="2797" spans="1:12" x14ac:dyDescent="0.25">
      <c r="A2797">
        <v>2771</v>
      </c>
      <c r="B2797" t="str">
        <f t="shared" si="91"/>
        <v>Utah,Wayne County</v>
      </c>
      <c r="C2797" s="16" t="s">
        <v>60</v>
      </c>
      <c r="D2797" s="12" t="s">
        <v>543</v>
      </c>
      <c r="E2797" s="17" t="s">
        <v>4154</v>
      </c>
      <c r="F2797" s="22">
        <v>6</v>
      </c>
      <c r="G2797" s="17">
        <v>1</v>
      </c>
      <c r="H2797" s="17">
        <v>1</v>
      </c>
      <c r="I2797" s="17">
        <v>1</v>
      </c>
      <c r="J2797" s="41">
        <v>6</v>
      </c>
      <c r="K2797" s="49">
        <v>4</v>
      </c>
      <c r="L2797" s="16">
        <f t="shared" si="90"/>
        <v>19</v>
      </c>
    </row>
    <row r="2798" spans="1:12" x14ac:dyDescent="0.25">
      <c r="A2798">
        <v>2772</v>
      </c>
      <c r="B2798" t="str">
        <f t="shared" si="91"/>
        <v>Utah,Weber County</v>
      </c>
      <c r="C2798" s="16" t="s">
        <v>60</v>
      </c>
      <c r="D2798" s="12" t="s">
        <v>1801</v>
      </c>
      <c r="E2798" s="17" t="s">
        <v>4017</v>
      </c>
      <c r="F2798" s="34">
        <v>4</v>
      </c>
      <c r="G2798" s="17">
        <v>1</v>
      </c>
      <c r="H2798" s="36">
        <v>4</v>
      </c>
      <c r="I2798" s="17">
        <v>1</v>
      </c>
      <c r="J2798" s="41">
        <v>6</v>
      </c>
      <c r="K2798" s="49">
        <v>4</v>
      </c>
      <c r="L2798" s="16">
        <f t="shared" si="90"/>
        <v>20</v>
      </c>
    </row>
    <row r="2799" spans="1:12" x14ac:dyDescent="0.25">
      <c r="A2799">
        <v>2776</v>
      </c>
      <c r="B2799" t="str">
        <f t="shared" si="91"/>
        <v>Vermont,Chittenden County</v>
      </c>
      <c r="C2799" s="16" t="s">
        <v>61</v>
      </c>
      <c r="D2799" s="12" t="s">
        <v>1805</v>
      </c>
      <c r="E2799" s="17" t="s">
        <v>4961</v>
      </c>
      <c r="F2799" s="43">
        <v>3</v>
      </c>
      <c r="G2799" s="19">
        <v>4</v>
      </c>
      <c r="H2799" s="17">
        <v>1</v>
      </c>
      <c r="I2799" s="17">
        <v>1</v>
      </c>
      <c r="J2799" s="17">
        <v>1</v>
      </c>
      <c r="K2799" s="49">
        <v>4</v>
      </c>
      <c r="L2799" s="16">
        <f t="shared" si="90"/>
        <v>14</v>
      </c>
    </row>
    <row r="2800" spans="1:12" x14ac:dyDescent="0.25">
      <c r="A2800">
        <v>2788</v>
      </c>
      <c r="B2800" t="str">
        <f t="shared" si="91"/>
        <v>Virginia,Albemarle County</v>
      </c>
      <c r="C2800" s="16" t="s">
        <v>62</v>
      </c>
      <c r="D2800" s="12" t="s">
        <v>1811</v>
      </c>
      <c r="E2800" s="17" t="s">
        <v>4381</v>
      </c>
      <c r="F2800" s="34">
        <v>4</v>
      </c>
      <c r="G2800" s="27">
        <v>2</v>
      </c>
      <c r="H2800" s="36">
        <v>4</v>
      </c>
      <c r="I2800" s="17">
        <v>1</v>
      </c>
      <c r="J2800" s="17">
        <v>1</v>
      </c>
      <c r="K2800" s="49">
        <v>4</v>
      </c>
      <c r="L2800" s="16">
        <f t="shared" si="90"/>
        <v>16</v>
      </c>
    </row>
    <row r="2801" spans="1:12" x14ac:dyDescent="0.25">
      <c r="A2801">
        <v>2789</v>
      </c>
      <c r="B2801" t="str">
        <f t="shared" si="91"/>
        <v>Virginia,Alleghany County</v>
      </c>
      <c r="C2801" s="16" t="s">
        <v>62</v>
      </c>
      <c r="D2801" s="12" t="s">
        <v>1312</v>
      </c>
      <c r="E2801" s="17" t="s">
        <v>4962</v>
      </c>
      <c r="F2801" s="34">
        <v>4</v>
      </c>
      <c r="G2801" s="17">
        <v>1</v>
      </c>
      <c r="H2801" s="17">
        <v>1</v>
      </c>
      <c r="I2801" s="17">
        <v>1</v>
      </c>
      <c r="J2801" s="30">
        <v>2</v>
      </c>
      <c r="K2801" s="49">
        <v>4</v>
      </c>
      <c r="L2801" s="16">
        <f t="shared" si="90"/>
        <v>13</v>
      </c>
    </row>
    <row r="2802" spans="1:12" x14ac:dyDescent="0.25">
      <c r="A2802">
        <v>2790</v>
      </c>
      <c r="B2802" t="str">
        <f t="shared" si="91"/>
        <v>Virginia,Amelia County</v>
      </c>
      <c r="C2802" s="16" t="s">
        <v>62</v>
      </c>
      <c r="D2802" s="12" t="s">
        <v>1812</v>
      </c>
      <c r="E2802" s="17" t="s">
        <v>4241</v>
      </c>
      <c r="F2802" s="34">
        <v>4</v>
      </c>
      <c r="G2802" s="17">
        <v>1</v>
      </c>
      <c r="H2802" s="33">
        <v>6</v>
      </c>
      <c r="I2802" s="17">
        <v>1</v>
      </c>
      <c r="J2802" s="17">
        <v>1</v>
      </c>
      <c r="K2802" s="49">
        <v>4</v>
      </c>
      <c r="L2802" s="16">
        <f t="shared" si="90"/>
        <v>17</v>
      </c>
    </row>
    <row r="2803" spans="1:12" x14ac:dyDescent="0.25">
      <c r="A2803">
        <v>2791</v>
      </c>
      <c r="B2803" t="str">
        <f t="shared" si="91"/>
        <v>Virginia,Amherst County</v>
      </c>
      <c r="C2803" s="16" t="s">
        <v>62</v>
      </c>
      <c r="D2803" s="12" t="s">
        <v>1813</v>
      </c>
      <c r="E2803" s="17" t="s">
        <v>4583</v>
      </c>
      <c r="F2803" s="34">
        <v>4</v>
      </c>
      <c r="G2803" s="17">
        <v>1</v>
      </c>
      <c r="H2803" s="36">
        <v>4</v>
      </c>
      <c r="I2803" s="17">
        <v>1</v>
      </c>
      <c r="J2803" s="17">
        <v>1</v>
      </c>
      <c r="K2803" s="49">
        <v>4</v>
      </c>
      <c r="L2803" s="16">
        <f t="shared" si="90"/>
        <v>15</v>
      </c>
    </row>
    <row r="2804" spans="1:12" x14ac:dyDescent="0.25">
      <c r="A2804">
        <v>2792</v>
      </c>
      <c r="B2804" t="str">
        <f t="shared" si="91"/>
        <v>Virginia,Appomattox County</v>
      </c>
      <c r="C2804" s="16" t="s">
        <v>62</v>
      </c>
      <c r="D2804" s="12" t="s">
        <v>1814</v>
      </c>
      <c r="E2804" s="17" t="s">
        <v>4781</v>
      </c>
      <c r="F2804" s="34">
        <v>4</v>
      </c>
      <c r="G2804" s="17">
        <v>1</v>
      </c>
      <c r="H2804" s="53">
        <v>3</v>
      </c>
      <c r="I2804" s="17">
        <v>1</v>
      </c>
      <c r="J2804" s="17">
        <v>1</v>
      </c>
      <c r="K2804" s="49">
        <v>4</v>
      </c>
      <c r="L2804" s="16">
        <f t="shared" si="90"/>
        <v>14</v>
      </c>
    </row>
    <row r="2805" spans="1:12" x14ac:dyDescent="0.25">
      <c r="A2805">
        <v>2793</v>
      </c>
      <c r="B2805" t="str">
        <f t="shared" si="91"/>
        <v>Virginia,Arlington County</v>
      </c>
      <c r="C2805" s="16" t="s">
        <v>62</v>
      </c>
      <c r="D2805" s="12" t="s">
        <v>1815</v>
      </c>
      <c r="E2805" s="17" t="s">
        <v>4963</v>
      </c>
      <c r="F2805" s="34">
        <v>4</v>
      </c>
      <c r="G2805" s="27">
        <v>2</v>
      </c>
      <c r="H2805" s="17">
        <v>1</v>
      </c>
      <c r="I2805" s="17">
        <v>1</v>
      </c>
      <c r="J2805" s="17">
        <v>1</v>
      </c>
      <c r="K2805" s="49">
        <v>4</v>
      </c>
      <c r="L2805" s="16">
        <f t="shared" si="90"/>
        <v>13</v>
      </c>
    </row>
    <row r="2806" spans="1:12" x14ac:dyDescent="0.25">
      <c r="A2806">
        <v>2794</v>
      </c>
      <c r="B2806" t="str">
        <f t="shared" si="91"/>
        <v>Virginia,Augusta County</v>
      </c>
      <c r="C2806" s="16" t="s">
        <v>62</v>
      </c>
      <c r="D2806" s="12" t="s">
        <v>1816</v>
      </c>
      <c r="E2806" s="17" t="s">
        <v>4782</v>
      </c>
      <c r="F2806" s="43">
        <v>3</v>
      </c>
      <c r="G2806" s="17">
        <v>1</v>
      </c>
      <c r="H2806" s="53">
        <v>3</v>
      </c>
      <c r="I2806" s="17">
        <v>1</v>
      </c>
      <c r="J2806" s="30">
        <v>2</v>
      </c>
      <c r="K2806" s="49">
        <v>4</v>
      </c>
      <c r="L2806" s="16">
        <f t="shared" si="90"/>
        <v>14</v>
      </c>
    </row>
    <row r="2807" spans="1:12" x14ac:dyDescent="0.25">
      <c r="A2807">
        <v>2795</v>
      </c>
      <c r="B2807" t="str">
        <f t="shared" si="91"/>
        <v>Virginia,Bath County</v>
      </c>
      <c r="C2807" s="16" t="s">
        <v>62</v>
      </c>
      <c r="D2807" s="12" t="s">
        <v>797</v>
      </c>
      <c r="E2807" s="17" t="s">
        <v>4783</v>
      </c>
      <c r="F2807" s="43">
        <v>3</v>
      </c>
      <c r="G2807" s="17">
        <v>1</v>
      </c>
      <c r="H2807" s="53">
        <v>3</v>
      </c>
      <c r="I2807" s="17">
        <v>1</v>
      </c>
      <c r="J2807" s="30">
        <v>2</v>
      </c>
      <c r="K2807" s="49">
        <v>4</v>
      </c>
      <c r="L2807" s="16">
        <f t="shared" si="90"/>
        <v>14</v>
      </c>
    </row>
    <row r="2808" spans="1:12" x14ac:dyDescent="0.25">
      <c r="A2808">
        <v>2796</v>
      </c>
      <c r="B2808" t="str">
        <f t="shared" si="91"/>
        <v>Virginia,Bedford County</v>
      </c>
      <c r="C2808" s="16" t="s">
        <v>62</v>
      </c>
      <c r="D2808" s="12" t="s">
        <v>1501</v>
      </c>
      <c r="E2808" s="17" t="s">
        <v>4584</v>
      </c>
      <c r="F2808" s="34">
        <v>4</v>
      </c>
      <c r="G2808" s="17">
        <v>1</v>
      </c>
      <c r="H2808" s="53">
        <v>3</v>
      </c>
      <c r="I2808" s="17">
        <v>1</v>
      </c>
      <c r="J2808" s="30">
        <v>2</v>
      </c>
      <c r="K2808" s="49">
        <v>4</v>
      </c>
      <c r="L2808" s="16">
        <f t="shared" si="90"/>
        <v>15</v>
      </c>
    </row>
    <row r="2809" spans="1:12" x14ac:dyDescent="0.25">
      <c r="A2809">
        <v>2797</v>
      </c>
      <c r="B2809" t="str">
        <f t="shared" si="91"/>
        <v>Virginia,Bland County</v>
      </c>
      <c r="C2809" s="16" t="s">
        <v>62</v>
      </c>
      <c r="D2809" s="12" t="s">
        <v>1817</v>
      </c>
      <c r="E2809" s="17" t="s">
        <v>4784</v>
      </c>
      <c r="F2809" s="43">
        <v>3</v>
      </c>
      <c r="G2809" s="17">
        <v>1</v>
      </c>
      <c r="H2809" s="53">
        <v>3</v>
      </c>
      <c r="I2809" s="17">
        <v>1</v>
      </c>
      <c r="J2809" s="30">
        <v>2</v>
      </c>
      <c r="K2809" s="49">
        <v>4</v>
      </c>
      <c r="L2809" s="16">
        <f t="shared" si="90"/>
        <v>14</v>
      </c>
    </row>
    <row r="2810" spans="1:12" x14ac:dyDescent="0.25">
      <c r="A2810">
        <v>2798</v>
      </c>
      <c r="B2810" t="str">
        <f t="shared" si="91"/>
        <v>Virginia,Botetourt County</v>
      </c>
      <c r="C2810" s="16" t="s">
        <v>62</v>
      </c>
      <c r="D2810" s="12" t="s">
        <v>1818</v>
      </c>
      <c r="E2810" s="17" t="s">
        <v>4585</v>
      </c>
      <c r="F2810" s="34">
        <v>4</v>
      </c>
      <c r="G2810" s="17">
        <v>1</v>
      </c>
      <c r="H2810" s="53">
        <v>3</v>
      </c>
      <c r="I2810" s="17">
        <v>1</v>
      </c>
      <c r="J2810" s="30">
        <v>2</v>
      </c>
      <c r="K2810" s="49">
        <v>4</v>
      </c>
      <c r="L2810" s="16">
        <f t="shared" si="90"/>
        <v>15</v>
      </c>
    </row>
    <row r="2811" spans="1:12" x14ac:dyDescent="0.25">
      <c r="A2811">
        <v>2799</v>
      </c>
      <c r="B2811" t="str">
        <f t="shared" si="91"/>
        <v>Virginia,Brunswick County</v>
      </c>
      <c r="C2811" s="16" t="s">
        <v>62</v>
      </c>
      <c r="D2811" s="12" t="s">
        <v>1319</v>
      </c>
      <c r="E2811" s="17" t="s">
        <v>4382</v>
      </c>
      <c r="F2811" s="34">
        <v>4</v>
      </c>
      <c r="G2811" s="17">
        <v>1</v>
      </c>
      <c r="H2811" s="24">
        <v>5</v>
      </c>
      <c r="I2811" s="17">
        <v>1</v>
      </c>
      <c r="J2811" s="17">
        <v>1</v>
      </c>
      <c r="K2811" s="49">
        <v>4</v>
      </c>
      <c r="L2811" s="16">
        <f t="shared" si="90"/>
        <v>16</v>
      </c>
    </row>
    <row r="2812" spans="1:12" x14ac:dyDescent="0.25">
      <c r="A2812">
        <v>2800</v>
      </c>
      <c r="B2812" t="str">
        <f t="shared" si="91"/>
        <v>Virginia,Buchanan County</v>
      </c>
      <c r="C2812" s="16" t="s">
        <v>62</v>
      </c>
      <c r="D2812" s="12" t="s">
        <v>689</v>
      </c>
      <c r="E2812" s="17" t="s">
        <v>4785</v>
      </c>
      <c r="F2812" s="43">
        <v>3</v>
      </c>
      <c r="G2812" s="17">
        <v>1</v>
      </c>
      <c r="H2812" s="53">
        <v>3</v>
      </c>
      <c r="I2812" s="17">
        <v>1</v>
      </c>
      <c r="J2812" s="30">
        <v>2</v>
      </c>
      <c r="K2812" s="49">
        <v>4</v>
      </c>
      <c r="L2812" s="16">
        <f t="shared" si="90"/>
        <v>14</v>
      </c>
    </row>
    <row r="2813" spans="1:12" x14ac:dyDescent="0.25">
      <c r="A2813">
        <v>2801</v>
      </c>
      <c r="B2813" t="str">
        <f t="shared" si="91"/>
        <v>Virginia,Buckingham County</v>
      </c>
      <c r="C2813" s="16" t="s">
        <v>62</v>
      </c>
      <c r="D2813" s="12" t="s">
        <v>1819</v>
      </c>
      <c r="E2813" s="17" t="s">
        <v>4242</v>
      </c>
      <c r="F2813" s="34">
        <v>4</v>
      </c>
      <c r="G2813" s="17">
        <v>1</v>
      </c>
      <c r="H2813" s="33">
        <v>6</v>
      </c>
      <c r="I2813" s="17">
        <v>1</v>
      </c>
      <c r="J2813" s="17">
        <v>1</v>
      </c>
      <c r="K2813" s="49">
        <v>4</v>
      </c>
      <c r="L2813" s="16">
        <f t="shared" si="90"/>
        <v>17</v>
      </c>
    </row>
    <row r="2814" spans="1:12" x14ac:dyDescent="0.25">
      <c r="A2814">
        <v>2802</v>
      </c>
      <c r="B2814" t="str">
        <f t="shared" si="91"/>
        <v>Virginia,Campbell County</v>
      </c>
      <c r="C2814" s="16" t="s">
        <v>62</v>
      </c>
      <c r="D2814" s="12" t="s">
        <v>807</v>
      </c>
      <c r="E2814" s="17" t="s">
        <v>4786</v>
      </c>
      <c r="F2814" s="34">
        <v>4</v>
      </c>
      <c r="G2814" s="17">
        <v>1</v>
      </c>
      <c r="H2814" s="53">
        <v>3</v>
      </c>
      <c r="I2814" s="17">
        <v>1</v>
      </c>
      <c r="J2814" s="17">
        <v>1</v>
      </c>
      <c r="K2814" s="49">
        <v>4</v>
      </c>
      <c r="L2814" s="16">
        <f t="shared" si="90"/>
        <v>14</v>
      </c>
    </row>
    <row r="2815" spans="1:12" x14ac:dyDescent="0.25">
      <c r="A2815">
        <v>2804</v>
      </c>
      <c r="B2815" t="str">
        <f t="shared" si="91"/>
        <v>Virginia,Carroll County</v>
      </c>
      <c r="C2815" s="16" t="s">
        <v>62</v>
      </c>
      <c r="D2815" s="12" t="s">
        <v>220</v>
      </c>
      <c r="E2815" s="17" t="s">
        <v>4586</v>
      </c>
      <c r="F2815" s="34">
        <v>4</v>
      </c>
      <c r="G2815" s="17">
        <v>1</v>
      </c>
      <c r="H2815" s="53">
        <v>3</v>
      </c>
      <c r="I2815" s="17">
        <v>1</v>
      </c>
      <c r="J2815" s="30">
        <v>2</v>
      </c>
      <c r="K2815" s="49">
        <v>4</v>
      </c>
      <c r="L2815" s="16">
        <f t="shared" si="90"/>
        <v>15</v>
      </c>
    </row>
    <row r="2816" spans="1:12" x14ac:dyDescent="0.25">
      <c r="A2816">
        <v>2806</v>
      </c>
      <c r="B2816" t="str">
        <f t="shared" si="91"/>
        <v>Virginia,Charlotte County</v>
      </c>
      <c r="C2816" s="16" t="s">
        <v>62</v>
      </c>
      <c r="D2816" s="12" t="s">
        <v>399</v>
      </c>
      <c r="E2816" s="17" t="s">
        <v>4587</v>
      </c>
      <c r="F2816" s="22">
        <v>6</v>
      </c>
      <c r="G2816" s="17">
        <v>1</v>
      </c>
      <c r="H2816" s="53">
        <v>3</v>
      </c>
      <c r="I2816" s="17">
        <v>1</v>
      </c>
      <c r="J2816" s="17">
        <v>1</v>
      </c>
      <c r="K2816" s="49">
        <v>4</v>
      </c>
      <c r="L2816" s="16">
        <f t="shared" si="90"/>
        <v>16</v>
      </c>
    </row>
    <row r="2817" spans="1:12" x14ac:dyDescent="0.25">
      <c r="A2817">
        <v>2807</v>
      </c>
      <c r="B2817" t="str">
        <f t="shared" si="91"/>
        <v>Virginia,Chesterfield County</v>
      </c>
      <c r="C2817" s="16" t="s">
        <v>62</v>
      </c>
      <c r="D2817" s="12" t="s">
        <v>1541</v>
      </c>
      <c r="E2817" s="17" t="s">
        <v>4049</v>
      </c>
      <c r="F2817" s="22">
        <v>6</v>
      </c>
      <c r="G2817" s="27">
        <v>2</v>
      </c>
      <c r="H2817" s="33">
        <v>6</v>
      </c>
      <c r="I2817" s="40">
        <v>3</v>
      </c>
      <c r="J2817" s="17">
        <v>1</v>
      </c>
      <c r="K2817" s="49">
        <v>4</v>
      </c>
      <c r="L2817" s="16">
        <f t="shared" si="90"/>
        <v>22</v>
      </c>
    </row>
    <row r="2818" spans="1:12" x14ac:dyDescent="0.25">
      <c r="A2818">
        <v>2808</v>
      </c>
      <c r="B2818" t="str">
        <f t="shared" si="91"/>
        <v>Virginia,Clarke County</v>
      </c>
      <c r="C2818" s="16" t="s">
        <v>62</v>
      </c>
      <c r="D2818" s="12" t="s">
        <v>117</v>
      </c>
      <c r="E2818" s="17" t="s">
        <v>4383</v>
      </c>
      <c r="F2818" s="43">
        <v>3</v>
      </c>
      <c r="G2818" s="27">
        <v>2</v>
      </c>
      <c r="H2818" s="36">
        <v>4</v>
      </c>
      <c r="I2818" s="17">
        <v>1</v>
      </c>
      <c r="J2818" s="30">
        <v>2</v>
      </c>
      <c r="K2818" s="49">
        <v>4</v>
      </c>
      <c r="L2818" s="16">
        <f t="shared" ref="L2818:L2881" si="92">SUM(F2818:K2818)</f>
        <v>16</v>
      </c>
    </row>
    <row r="2819" spans="1:12" x14ac:dyDescent="0.25">
      <c r="A2819">
        <v>2809</v>
      </c>
      <c r="B2819" t="str">
        <f t="shared" ref="B2819:B2882" si="93">C2819&amp;","&amp;D2819</f>
        <v>Virginia,Craig County</v>
      </c>
      <c r="C2819" s="16" t="s">
        <v>62</v>
      </c>
      <c r="D2819" s="12" t="s">
        <v>1450</v>
      </c>
      <c r="E2819" s="17" t="s">
        <v>4384</v>
      </c>
      <c r="F2819" s="34">
        <v>4</v>
      </c>
      <c r="G2819" s="27">
        <v>2</v>
      </c>
      <c r="H2819" s="53">
        <v>3</v>
      </c>
      <c r="I2819" s="17">
        <v>1</v>
      </c>
      <c r="J2819" s="30">
        <v>2</v>
      </c>
      <c r="K2819" s="49">
        <v>4</v>
      </c>
      <c r="L2819" s="16">
        <f t="shared" si="92"/>
        <v>16</v>
      </c>
    </row>
    <row r="2820" spans="1:12" x14ac:dyDescent="0.25">
      <c r="A2820">
        <v>2810</v>
      </c>
      <c r="B2820" t="str">
        <f t="shared" si="93"/>
        <v>Virginia,Culpeper County</v>
      </c>
      <c r="C2820" s="16" t="s">
        <v>62</v>
      </c>
      <c r="D2820" s="12" t="s">
        <v>1821</v>
      </c>
      <c r="E2820" s="17" t="s">
        <v>4385</v>
      </c>
      <c r="F2820" s="34">
        <v>4</v>
      </c>
      <c r="G2820" s="27">
        <v>2</v>
      </c>
      <c r="H2820" s="36">
        <v>4</v>
      </c>
      <c r="I2820" s="17">
        <v>1</v>
      </c>
      <c r="J2820" s="17">
        <v>1</v>
      </c>
      <c r="K2820" s="49">
        <v>4</v>
      </c>
      <c r="L2820" s="16">
        <f t="shared" si="92"/>
        <v>16</v>
      </c>
    </row>
    <row r="2821" spans="1:12" x14ac:dyDescent="0.25">
      <c r="A2821">
        <v>2811</v>
      </c>
      <c r="B2821" t="str">
        <f t="shared" si="93"/>
        <v>Virginia,Cumberland County</v>
      </c>
      <c r="C2821" s="16" t="s">
        <v>62</v>
      </c>
      <c r="D2821" s="12" t="s">
        <v>597</v>
      </c>
      <c r="E2821" s="17" t="s">
        <v>4588</v>
      </c>
      <c r="F2821" s="34">
        <v>4</v>
      </c>
      <c r="G2821" s="17">
        <v>1</v>
      </c>
      <c r="H2821" s="36">
        <v>4</v>
      </c>
      <c r="I2821" s="17">
        <v>1</v>
      </c>
      <c r="J2821" s="17">
        <v>1</v>
      </c>
      <c r="K2821" s="49">
        <v>4</v>
      </c>
      <c r="L2821" s="16">
        <f t="shared" si="92"/>
        <v>15</v>
      </c>
    </row>
    <row r="2822" spans="1:12" x14ac:dyDescent="0.25">
      <c r="A2822">
        <v>2812</v>
      </c>
      <c r="B2822" t="str">
        <f t="shared" si="93"/>
        <v>Virginia,Dickenson County</v>
      </c>
      <c r="C2822" s="16" t="s">
        <v>62</v>
      </c>
      <c r="D2822" s="12" t="s">
        <v>1822</v>
      </c>
      <c r="E2822" s="17" t="s">
        <v>4787</v>
      </c>
      <c r="F2822" s="43">
        <v>3</v>
      </c>
      <c r="G2822" s="17">
        <v>1</v>
      </c>
      <c r="H2822" s="53">
        <v>3</v>
      </c>
      <c r="I2822" s="17">
        <v>1</v>
      </c>
      <c r="J2822" s="30">
        <v>2</v>
      </c>
      <c r="K2822" s="49">
        <v>4</v>
      </c>
      <c r="L2822" s="16">
        <f t="shared" si="92"/>
        <v>14</v>
      </c>
    </row>
    <row r="2823" spans="1:12" x14ac:dyDescent="0.25">
      <c r="A2823">
        <v>2813</v>
      </c>
      <c r="B2823" t="str">
        <f t="shared" si="93"/>
        <v>Virginia,Dinwiddie County</v>
      </c>
      <c r="C2823" s="16" t="s">
        <v>62</v>
      </c>
      <c r="D2823" s="12" t="s">
        <v>1823</v>
      </c>
      <c r="E2823" s="17" t="s">
        <v>4155</v>
      </c>
      <c r="F2823" s="34">
        <v>4</v>
      </c>
      <c r="G2823" s="27">
        <v>2</v>
      </c>
      <c r="H2823" s="33">
        <v>6</v>
      </c>
      <c r="I2823" s="17">
        <v>1</v>
      </c>
      <c r="J2823" s="17">
        <v>1</v>
      </c>
      <c r="K2823" s="49">
        <v>4</v>
      </c>
      <c r="L2823" s="16">
        <f t="shared" si="92"/>
        <v>18</v>
      </c>
    </row>
    <row r="2824" spans="1:12" x14ac:dyDescent="0.25">
      <c r="A2824">
        <v>2815</v>
      </c>
      <c r="B2824" t="str">
        <f t="shared" si="93"/>
        <v>Virginia,Fairfax County</v>
      </c>
      <c r="C2824" s="16" t="s">
        <v>62</v>
      </c>
      <c r="D2824" s="12" t="s">
        <v>1824</v>
      </c>
      <c r="E2824" s="17" t="s">
        <v>4156</v>
      </c>
      <c r="F2824" s="34">
        <v>4</v>
      </c>
      <c r="G2824" s="19">
        <v>4</v>
      </c>
      <c r="H2824" s="36">
        <v>4</v>
      </c>
      <c r="I2824" s="40">
        <v>3</v>
      </c>
      <c r="J2824" s="17">
        <v>1</v>
      </c>
      <c r="K2824" s="49">
        <v>4</v>
      </c>
      <c r="L2824" s="16">
        <f t="shared" si="92"/>
        <v>20</v>
      </c>
    </row>
    <row r="2825" spans="1:12" x14ac:dyDescent="0.25">
      <c r="A2825">
        <v>2816</v>
      </c>
      <c r="B2825" t="str">
        <f t="shared" si="93"/>
        <v>Virginia,Fauquier County</v>
      </c>
      <c r="C2825" s="16" t="s">
        <v>62</v>
      </c>
      <c r="D2825" s="12" t="s">
        <v>1825</v>
      </c>
      <c r="E2825" s="17" t="s">
        <v>4589</v>
      </c>
      <c r="F2825" s="43">
        <v>3</v>
      </c>
      <c r="G2825" s="27">
        <v>2</v>
      </c>
      <c r="H2825" s="36">
        <v>4</v>
      </c>
      <c r="I2825" s="17">
        <v>1</v>
      </c>
      <c r="J2825" s="17">
        <v>1</v>
      </c>
      <c r="K2825" s="49">
        <v>4</v>
      </c>
      <c r="L2825" s="16">
        <f t="shared" si="92"/>
        <v>15</v>
      </c>
    </row>
    <row r="2826" spans="1:12" x14ac:dyDescent="0.25">
      <c r="A2826">
        <v>2817</v>
      </c>
      <c r="B2826" t="str">
        <f t="shared" si="93"/>
        <v>Virginia,Floyd County</v>
      </c>
      <c r="C2826" s="16" t="s">
        <v>62</v>
      </c>
      <c r="D2826" s="12" t="s">
        <v>483</v>
      </c>
      <c r="E2826" s="17" t="s">
        <v>4904</v>
      </c>
      <c r="F2826" s="43">
        <v>3</v>
      </c>
      <c r="G2826" s="17">
        <v>1</v>
      </c>
      <c r="H2826" s="53">
        <v>3</v>
      </c>
      <c r="I2826" s="17">
        <v>1</v>
      </c>
      <c r="J2826" s="17">
        <v>1</v>
      </c>
      <c r="K2826" s="49">
        <v>4</v>
      </c>
      <c r="L2826" s="16">
        <f t="shared" si="92"/>
        <v>13</v>
      </c>
    </row>
    <row r="2827" spans="1:12" x14ac:dyDescent="0.25">
      <c r="A2827">
        <v>2818</v>
      </c>
      <c r="B2827" t="str">
        <f t="shared" si="93"/>
        <v>Virginia,Fluvanna County</v>
      </c>
      <c r="C2827" s="16" t="s">
        <v>62</v>
      </c>
      <c r="D2827" s="12" t="s">
        <v>1826</v>
      </c>
      <c r="E2827" s="17" t="s">
        <v>4243</v>
      </c>
      <c r="F2827" s="34">
        <v>4</v>
      </c>
      <c r="G2827" s="27">
        <v>2</v>
      </c>
      <c r="H2827" s="24">
        <v>5</v>
      </c>
      <c r="I2827" s="17">
        <v>1</v>
      </c>
      <c r="J2827" s="17">
        <v>1</v>
      </c>
      <c r="K2827" s="49">
        <v>4</v>
      </c>
      <c r="L2827" s="16">
        <f t="shared" si="92"/>
        <v>17</v>
      </c>
    </row>
    <row r="2828" spans="1:12" x14ac:dyDescent="0.25">
      <c r="A2828">
        <v>2819</v>
      </c>
      <c r="B2828" t="str">
        <f t="shared" si="93"/>
        <v>Virginia,Franklin County</v>
      </c>
      <c r="C2828" s="16" t="s">
        <v>62</v>
      </c>
      <c r="D2828" s="12" t="s">
        <v>134</v>
      </c>
      <c r="E2828" s="17" t="s">
        <v>4788</v>
      </c>
      <c r="F2828" s="34">
        <v>4</v>
      </c>
      <c r="G2828" s="17">
        <v>1</v>
      </c>
      <c r="H2828" s="53">
        <v>3</v>
      </c>
      <c r="I2828" s="17">
        <v>1</v>
      </c>
      <c r="J2828" s="17">
        <v>1</v>
      </c>
      <c r="K2828" s="49">
        <v>4</v>
      </c>
      <c r="L2828" s="16">
        <f t="shared" si="92"/>
        <v>14</v>
      </c>
    </row>
    <row r="2829" spans="1:12" x14ac:dyDescent="0.25">
      <c r="A2829">
        <v>2820</v>
      </c>
      <c r="B2829" t="str">
        <f t="shared" si="93"/>
        <v>Virginia,Frederick County</v>
      </c>
      <c r="C2829" s="16" t="s">
        <v>62</v>
      </c>
      <c r="D2829" s="12" t="s">
        <v>932</v>
      </c>
      <c r="E2829" s="17" t="s">
        <v>4590</v>
      </c>
      <c r="F2829" s="34">
        <v>4</v>
      </c>
      <c r="G2829" s="17">
        <v>1</v>
      </c>
      <c r="H2829" s="53">
        <v>3</v>
      </c>
      <c r="I2829" s="17">
        <v>1</v>
      </c>
      <c r="J2829" s="30">
        <v>2</v>
      </c>
      <c r="K2829" s="49">
        <v>4</v>
      </c>
      <c r="L2829" s="16">
        <f t="shared" si="92"/>
        <v>15</v>
      </c>
    </row>
    <row r="2830" spans="1:12" x14ac:dyDescent="0.25">
      <c r="A2830">
        <v>2821</v>
      </c>
      <c r="B2830" t="str">
        <f t="shared" si="93"/>
        <v>Virginia,Giles County</v>
      </c>
      <c r="C2830" s="16" t="s">
        <v>62</v>
      </c>
      <c r="D2830" s="12" t="s">
        <v>1606</v>
      </c>
      <c r="E2830" s="17" t="s">
        <v>4789</v>
      </c>
      <c r="F2830" s="43">
        <v>3</v>
      </c>
      <c r="G2830" s="17">
        <v>1</v>
      </c>
      <c r="H2830" s="53">
        <v>3</v>
      </c>
      <c r="I2830" s="17">
        <v>1</v>
      </c>
      <c r="J2830" s="30">
        <v>2</v>
      </c>
      <c r="K2830" s="49">
        <v>4</v>
      </c>
      <c r="L2830" s="16">
        <f t="shared" si="92"/>
        <v>14</v>
      </c>
    </row>
    <row r="2831" spans="1:12" x14ac:dyDescent="0.25">
      <c r="A2831">
        <v>2823</v>
      </c>
      <c r="B2831" t="str">
        <f t="shared" si="93"/>
        <v>Virginia,Goochland County</v>
      </c>
      <c r="C2831" s="16" t="s">
        <v>62</v>
      </c>
      <c r="D2831" s="12" t="s">
        <v>1827</v>
      </c>
      <c r="E2831" s="17" t="s">
        <v>4050</v>
      </c>
      <c r="F2831" s="34">
        <v>4</v>
      </c>
      <c r="G2831" s="27">
        <v>2</v>
      </c>
      <c r="H2831" s="35">
        <v>8</v>
      </c>
      <c r="I2831" s="17">
        <v>1</v>
      </c>
      <c r="J2831" s="17">
        <v>1</v>
      </c>
      <c r="K2831" s="49">
        <v>4</v>
      </c>
      <c r="L2831" s="16">
        <f t="shared" si="92"/>
        <v>20</v>
      </c>
    </row>
    <row r="2832" spans="1:12" x14ac:dyDescent="0.25">
      <c r="A2832">
        <v>2824</v>
      </c>
      <c r="B2832" t="str">
        <f t="shared" si="93"/>
        <v>Virginia,Grayson County</v>
      </c>
      <c r="C2832" s="16" t="s">
        <v>62</v>
      </c>
      <c r="D2832" s="12" t="s">
        <v>817</v>
      </c>
      <c r="E2832" s="17" t="s">
        <v>4790</v>
      </c>
      <c r="F2832" s="43">
        <v>3</v>
      </c>
      <c r="G2832" s="17">
        <v>1</v>
      </c>
      <c r="H2832" s="53">
        <v>3</v>
      </c>
      <c r="I2832" s="17">
        <v>1</v>
      </c>
      <c r="J2832" s="30">
        <v>2</v>
      </c>
      <c r="K2832" s="49">
        <v>4</v>
      </c>
      <c r="L2832" s="16">
        <f t="shared" si="92"/>
        <v>14</v>
      </c>
    </row>
    <row r="2833" spans="1:12" x14ac:dyDescent="0.25">
      <c r="A2833">
        <v>2825</v>
      </c>
      <c r="B2833" t="str">
        <f t="shared" si="93"/>
        <v>Virginia,Greene County</v>
      </c>
      <c r="C2833" s="16" t="s">
        <v>62</v>
      </c>
      <c r="D2833" s="12" t="s">
        <v>136</v>
      </c>
      <c r="E2833" s="17" t="s">
        <v>4591</v>
      </c>
      <c r="F2833" s="34">
        <v>4</v>
      </c>
      <c r="G2833" s="27">
        <v>2</v>
      </c>
      <c r="H2833" s="53">
        <v>3</v>
      </c>
      <c r="I2833" s="17">
        <v>1</v>
      </c>
      <c r="J2833" s="17">
        <v>1</v>
      </c>
      <c r="K2833" s="49">
        <v>4</v>
      </c>
      <c r="L2833" s="16">
        <f t="shared" si="92"/>
        <v>15</v>
      </c>
    </row>
    <row r="2834" spans="1:12" x14ac:dyDescent="0.25">
      <c r="A2834">
        <v>2827</v>
      </c>
      <c r="B2834" t="str">
        <f t="shared" si="93"/>
        <v>Virginia,Halifax County</v>
      </c>
      <c r="C2834" s="16" t="s">
        <v>62</v>
      </c>
      <c r="D2834" s="12" t="s">
        <v>1339</v>
      </c>
      <c r="E2834" s="17" t="s">
        <v>4592</v>
      </c>
      <c r="F2834" s="34">
        <v>4</v>
      </c>
      <c r="G2834" s="17">
        <v>1</v>
      </c>
      <c r="H2834" s="36">
        <v>4</v>
      </c>
      <c r="I2834" s="17">
        <v>1</v>
      </c>
      <c r="J2834" s="17">
        <v>1</v>
      </c>
      <c r="K2834" s="49">
        <v>4</v>
      </c>
      <c r="L2834" s="16">
        <f t="shared" si="92"/>
        <v>15</v>
      </c>
    </row>
    <row r="2835" spans="1:12" x14ac:dyDescent="0.25">
      <c r="A2835">
        <v>2828</v>
      </c>
      <c r="B2835" t="str">
        <f t="shared" si="93"/>
        <v>Virginia,Hanover County</v>
      </c>
      <c r="C2835" s="16" t="s">
        <v>62</v>
      </c>
      <c r="D2835" s="12" t="s">
        <v>1829</v>
      </c>
      <c r="E2835" s="17" t="s">
        <v>4051</v>
      </c>
      <c r="F2835" s="34">
        <v>4</v>
      </c>
      <c r="G2835" s="27">
        <v>2</v>
      </c>
      <c r="H2835" s="29">
        <v>7</v>
      </c>
      <c r="I2835" s="40">
        <v>3</v>
      </c>
      <c r="J2835" s="17">
        <v>1</v>
      </c>
      <c r="K2835" s="49">
        <v>4</v>
      </c>
      <c r="L2835" s="16">
        <f t="shared" si="92"/>
        <v>21</v>
      </c>
    </row>
    <row r="2836" spans="1:12" x14ac:dyDescent="0.25">
      <c r="A2836">
        <v>2829</v>
      </c>
      <c r="B2836" t="str">
        <f t="shared" si="93"/>
        <v>Virginia,Henrico County</v>
      </c>
      <c r="C2836" s="16" t="s">
        <v>62</v>
      </c>
      <c r="D2836" s="12" t="s">
        <v>1830</v>
      </c>
      <c r="E2836" s="17" t="s">
        <v>3940</v>
      </c>
      <c r="F2836" s="22">
        <v>6</v>
      </c>
      <c r="G2836" s="37">
        <v>5</v>
      </c>
      <c r="H2836" s="35">
        <v>8</v>
      </c>
      <c r="I2836" s="40">
        <v>3</v>
      </c>
      <c r="J2836" s="17">
        <v>1</v>
      </c>
      <c r="K2836" s="49">
        <v>4</v>
      </c>
      <c r="L2836" s="16">
        <f t="shared" si="92"/>
        <v>27</v>
      </c>
    </row>
    <row r="2837" spans="1:12" x14ac:dyDescent="0.25">
      <c r="A2837">
        <v>2830</v>
      </c>
      <c r="B2837" t="str">
        <f t="shared" si="93"/>
        <v>Virginia,Henry County</v>
      </c>
      <c r="C2837" s="16" t="s">
        <v>62</v>
      </c>
      <c r="D2837" s="12" t="s">
        <v>138</v>
      </c>
      <c r="E2837" s="17" t="s">
        <v>4244</v>
      </c>
      <c r="F2837" s="34">
        <v>4</v>
      </c>
      <c r="G2837" s="17">
        <v>1</v>
      </c>
      <c r="H2837" s="33">
        <v>6</v>
      </c>
      <c r="I2837" s="17">
        <v>1</v>
      </c>
      <c r="J2837" s="17">
        <v>1</v>
      </c>
      <c r="K2837" s="49">
        <v>4</v>
      </c>
      <c r="L2837" s="16">
        <f t="shared" si="92"/>
        <v>17</v>
      </c>
    </row>
    <row r="2838" spans="1:12" x14ac:dyDescent="0.25">
      <c r="A2838">
        <v>2831</v>
      </c>
      <c r="B2838" t="str">
        <f t="shared" si="93"/>
        <v>Virginia,Highland County</v>
      </c>
      <c r="C2838" s="16" t="s">
        <v>62</v>
      </c>
      <c r="D2838" s="12" t="s">
        <v>1420</v>
      </c>
      <c r="E2838" s="17" t="s">
        <v>4905</v>
      </c>
      <c r="F2838" s="17">
        <v>1</v>
      </c>
      <c r="G2838" s="17">
        <v>1</v>
      </c>
      <c r="H2838" s="53">
        <v>3</v>
      </c>
      <c r="I2838" s="17">
        <v>1</v>
      </c>
      <c r="J2838" s="30">
        <v>2</v>
      </c>
      <c r="K2838" s="49">
        <v>4</v>
      </c>
      <c r="L2838" s="16">
        <f t="shared" si="92"/>
        <v>12</v>
      </c>
    </row>
    <row r="2839" spans="1:12" x14ac:dyDescent="0.25">
      <c r="A2839">
        <v>2833</v>
      </c>
      <c r="B2839" t="str">
        <f t="shared" si="93"/>
        <v>Virginia,James City County</v>
      </c>
      <c r="C2839" s="16" t="s">
        <v>62</v>
      </c>
      <c r="D2839" s="12" t="s">
        <v>1832</v>
      </c>
      <c r="E2839" s="17" t="s">
        <v>4052</v>
      </c>
      <c r="F2839" s="34">
        <v>4</v>
      </c>
      <c r="G2839" s="19">
        <v>4</v>
      </c>
      <c r="H2839" s="24">
        <v>5</v>
      </c>
      <c r="I2839" s="25">
        <v>4</v>
      </c>
      <c r="J2839" s="17">
        <v>1</v>
      </c>
      <c r="K2839" s="49">
        <v>4</v>
      </c>
      <c r="L2839" s="16">
        <f t="shared" si="92"/>
        <v>22</v>
      </c>
    </row>
    <row r="2840" spans="1:12" x14ac:dyDescent="0.25">
      <c r="A2840">
        <v>2835</v>
      </c>
      <c r="B2840" t="str">
        <f t="shared" si="93"/>
        <v>Virginia,King George County</v>
      </c>
      <c r="C2840" s="16" t="s">
        <v>62</v>
      </c>
      <c r="D2840" s="12" t="s">
        <v>1834</v>
      </c>
      <c r="E2840" s="17" t="s">
        <v>4096</v>
      </c>
      <c r="F2840" s="34">
        <v>4</v>
      </c>
      <c r="G2840" s="19">
        <v>4</v>
      </c>
      <c r="H2840" s="36">
        <v>4</v>
      </c>
      <c r="I2840" s="25">
        <v>4</v>
      </c>
      <c r="J2840" s="17">
        <v>1</v>
      </c>
      <c r="K2840" s="49">
        <v>4</v>
      </c>
      <c r="L2840" s="16">
        <f t="shared" si="92"/>
        <v>21</v>
      </c>
    </row>
    <row r="2841" spans="1:12" x14ac:dyDescent="0.25">
      <c r="A2841">
        <v>2838</v>
      </c>
      <c r="B2841" t="str">
        <f t="shared" si="93"/>
        <v>Virginia,Lee County</v>
      </c>
      <c r="C2841" s="16" t="s">
        <v>62</v>
      </c>
      <c r="D2841" s="12" t="s">
        <v>145</v>
      </c>
      <c r="E2841" s="17" t="s">
        <v>4593</v>
      </c>
      <c r="F2841" s="34">
        <v>4</v>
      </c>
      <c r="G2841" s="17">
        <v>1</v>
      </c>
      <c r="H2841" s="53">
        <v>3</v>
      </c>
      <c r="I2841" s="17">
        <v>1</v>
      </c>
      <c r="J2841" s="30">
        <v>2</v>
      </c>
      <c r="K2841" s="49">
        <v>4</v>
      </c>
      <c r="L2841" s="16">
        <f t="shared" si="92"/>
        <v>15</v>
      </c>
    </row>
    <row r="2842" spans="1:12" x14ac:dyDescent="0.25">
      <c r="A2842">
        <v>2839</v>
      </c>
      <c r="B2842" t="str">
        <f t="shared" si="93"/>
        <v>Virginia,Loudoun County</v>
      </c>
      <c r="C2842" s="16" t="s">
        <v>62</v>
      </c>
      <c r="D2842" s="12" t="s">
        <v>1836</v>
      </c>
      <c r="E2842" s="17" t="s">
        <v>4157</v>
      </c>
      <c r="F2842" s="34">
        <v>4</v>
      </c>
      <c r="G2842" s="27">
        <v>2</v>
      </c>
      <c r="H2842" s="24">
        <v>5</v>
      </c>
      <c r="I2842" s="17">
        <v>1</v>
      </c>
      <c r="J2842" s="30">
        <v>2</v>
      </c>
      <c r="K2842" s="49">
        <v>4</v>
      </c>
      <c r="L2842" s="16">
        <f t="shared" si="92"/>
        <v>18</v>
      </c>
    </row>
    <row r="2843" spans="1:12" x14ac:dyDescent="0.25">
      <c r="A2843">
        <v>2840</v>
      </c>
      <c r="B2843" t="str">
        <f t="shared" si="93"/>
        <v>Virginia,Louisa County</v>
      </c>
      <c r="C2843" s="16" t="s">
        <v>62</v>
      </c>
      <c r="D2843" s="12" t="s">
        <v>705</v>
      </c>
      <c r="E2843" s="17" t="s">
        <v>4386</v>
      </c>
      <c r="F2843" s="34">
        <v>4</v>
      </c>
      <c r="G2843" s="27">
        <v>2</v>
      </c>
      <c r="H2843" s="36">
        <v>4</v>
      </c>
      <c r="I2843" s="17">
        <v>1</v>
      </c>
      <c r="J2843" s="17">
        <v>1</v>
      </c>
      <c r="K2843" s="49">
        <v>4</v>
      </c>
      <c r="L2843" s="16">
        <f t="shared" si="92"/>
        <v>16</v>
      </c>
    </row>
    <row r="2844" spans="1:12" x14ac:dyDescent="0.25">
      <c r="A2844">
        <v>2841</v>
      </c>
      <c r="B2844" t="str">
        <f t="shared" si="93"/>
        <v>Virginia,Lunenburg County</v>
      </c>
      <c r="C2844" s="16" t="s">
        <v>62</v>
      </c>
      <c r="D2844" s="12" t="s">
        <v>1837</v>
      </c>
      <c r="E2844" s="17" t="s">
        <v>4245</v>
      </c>
      <c r="F2844" s="22">
        <v>6</v>
      </c>
      <c r="G2844" s="27">
        <v>2</v>
      </c>
      <c r="H2844" s="36">
        <v>4</v>
      </c>
      <c r="I2844" s="17">
        <v>1</v>
      </c>
      <c r="J2844" s="17">
        <v>1</v>
      </c>
      <c r="K2844" s="49">
        <v>4</v>
      </c>
      <c r="L2844" s="16">
        <f t="shared" si="92"/>
        <v>18</v>
      </c>
    </row>
    <row r="2845" spans="1:12" x14ac:dyDescent="0.25">
      <c r="A2845">
        <v>2842</v>
      </c>
      <c r="B2845" t="str">
        <f t="shared" si="93"/>
        <v>Virginia,Madison County</v>
      </c>
      <c r="C2845" s="16" t="s">
        <v>62</v>
      </c>
      <c r="D2845" s="12" t="s">
        <v>149</v>
      </c>
      <c r="E2845" s="17" t="s">
        <v>4387</v>
      </c>
      <c r="F2845" s="34">
        <v>4</v>
      </c>
      <c r="G2845" s="17">
        <v>1</v>
      </c>
      <c r="H2845" s="36">
        <v>4</v>
      </c>
      <c r="I2845" s="17">
        <v>1</v>
      </c>
      <c r="J2845" s="30">
        <v>2</v>
      </c>
      <c r="K2845" s="49">
        <v>4</v>
      </c>
      <c r="L2845" s="16">
        <f t="shared" si="92"/>
        <v>16</v>
      </c>
    </row>
    <row r="2846" spans="1:12" x14ac:dyDescent="0.25">
      <c r="A2846">
        <v>2844</v>
      </c>
      <c r="B2846" t="str">
        <f t="shared" si="93"/>
        <v>Virginia,Mecklenburg County</v>
      </c>
      <c r="C2846" s="16" t="s">
        <v>62</v>
      </c>
      <c r="D2846" s="12" t="s">
        <v>1349</v>
      </c>
      <c r="E2846" s="17" t="s">
        <v>4246</v>
      </c>
      <c r="F2846" s="22">
        <v>6</v>
      </c>
      <c r="G2846" s="27">
        <v>2</v>
      </c>
      <c r="H2846" s="36">
        <v>4</v>
      </c>
      <c r="I2846" s="17">
        <v>1</v>
      </c>
      <c r="J2846" s="17">
        <v>1</v>
      </c>
      <c r="K2846" s="49">
        <v>4</v>
      </c>
      <c r="L2846" s="16">
        <f t="shared" si="92"/>
        <v>18</v>
      </c>
    </row>
    <row r="2847" spans="1:12" x14ac:dyDescent="0.25">
      <c r="A2847">
        <v>2846</v>
      </c>
      <c r="B2847" t="str">
        <f t="shared" si="93"/>
        <v>Virginia,Montgomery County</v>
      </c>
      <c r="C2847" s="16" t="s">
        <v>62</v>
      </c>
      <c r="D2847" s="12" t="s">
        <v>155</v>
      </c>
      <c r="E2847" s="17" t="s">
        <v>4791</v>
      </c>
      <c r="F2847" s="43">
        <v>3</v>
      </c>
      <c r="G2847" s="17">
        <v>1</v>
      </c>
      <c r="H2847" s="53">
        <v>3</v>
      </c>
      <c r="I2847" s="17">
        <v>1</v>
      </c>
      <c r="J2847" s="30">
        <v>2</v>
      </c>
      <c r="K2847" s="49">
        <v>4</v>
      </c>
      <c r="L2847" s="16">
        <f t="shared" si="92"/>
        <v>14</v>
      </c>
    </row>
    <row r="2848" spans="1:12" x14ac:dyDescent="0.25">
      <c r="A2848">
        <v>2847</v>
      </c>
      <c r="B2848" t="str">
        <f t="shared" si="93"/>
        <v>Virginia,Nelson County</v>
      </c>
      <c r="C2848" s="16" t="s">
        <v>62</v>
      </c>
      <c r="D2848" s="12" t="s">
        <v>836</v>
      </c>
      <c r="E2848" s="17" t="s">
        <v>4594</v>
      </c>
      <c r="F2848" s="34">
        <v>4</v>
      </c>
      <c r="G2848" s="17">
        <v>1</v>
      </c>
      <c r="H2848" s="53">
        <v>3</v>
      </c>
      <c r="I2848" s="17">
        <v>1</v>
      </c>
      <c r="J2848" s="30">
        <v>2</v>
      </c>
      <c r="K2848" s="49">
        <v>4</v>
      </c>
      <c r="L2848" s="16">
        <f t="shared" si="92"/>
        <v>15</v>
      </c>
    </row>
    <row r="2849" spans="1:12" x14ac:dyDescent="0.25">
      <c r="A2849">
        <v>2848</v>
      </c>
      <c r="B2849" t="str">
        <f t="shared" si="93"/>
        <v>Virginia,New Kent County</v>
      </c>
      <c r="C2849" s="16" t="s">
        <v>62</v>
      </c>
      <c r="D2849" s="12" t="s">
        <v>1839</v>
      </c>
      <c r="E2849" s="17" t="s">
        <v>3966</v>
      </c>
      <c r="F2849" s="22">
        <v>6</v>
      </c>
      <c r="G2849" s="37">
        <v>5</v>
      </c>
      <c r="H2849" s="33">
        <v>6</v>
      </c>
      <c r="I2849" s="25">
        <v>4</v>
      </c>
      <c r="J2849" s="17">
        <v>1</v>
      </c>
      <c r="K2849" s="49">
        <v>4</v>
      </c>
      <c r="L2849" s="16">
        <f t="shared" si="92"/>
        <v>26</v>
      </c>
    </row>
    <row r="2850" spans="1:12" x14ac:dyDescent="0.25">
      <c r="A2850">
        <v>2851</v>
      </c>
      <c r="B2850" t="str">
        <f t="shared" si="93"/>
        <v>Virginia,Nottoway County</v>
      </c>
      <c r="C2850" s="16" t="s">
        <v>62</v>
      </c>
      <c r="D2850" s="12" t="s">
        <v>1840</v>
      </c>
      <c r="E2850" s="17" t="s">
        <v>4595</v>
      </c>
      <c r="F2850" s="34">
        <v>4</v>
      </c>
      <c r="G2850" s="17">
        <v>1</v>
      </c>
      <c r="H2850" s="36">
        <v>4</v>
      </c>
      <c r="I2850" s="17">
        <v>1</v>
      </c>
      <c r="J2850" s="17">
        <v>1</v>
      </c>
      <c r="K2850" s="49">
        <v>4</v>
      </c>
      <c r="L2850" s="16">
        <f t="shared" si="92"/>
        <v>15</v>
      </c>
    </row>
    <row r="2851" spans="1:12" x14ac:dyDescent="0.25">
      <c r="A2851">
        <v>2852</v>
      </c>
      <c r="B2851" t="str">
        <f t="shared" si="93"/>
        <v>Virginia,Orange County</v>
      </c>
      <c r="C2851" s="16" t="s">
        <v>62</v>
      </c>
      <c r="D2851" s="12" t="s">
        <v>299</v>
      </c>
      <c r="E2851" s="17" t="s">
        <v>4247</v>
      </c>
      <c r="F2851" s="34">
        <v>4</v>
      </c>
      <c r="G2851" s="27">
        <v>2</v>
      </c>
      <c r="H2851" s="24">
        <v>5</v>
      </c>
      <c r="I2851" s="17">
        <v>1</v>
      </c>
      <c r="J2851" s="17">
        <v>1</v>
      </c>
      <c r="K2851" s="49">
        <v>4</v>
      </c>
      <c r="L2851" s="16">
        <f t="shared" si="92"/>
        <v>17</v>
      </c>
    </row>
    <row r="2852" spans="1:12" x14ac:dyDescent="0.25">
      <c r="A2852">
        <v>2853</v>
      </c>
      <c r="B2852" t="str">
        <f t="shared" si="93"/>
        <v>Virginia,Page County</v>
      </c>
      <c r="C2852" s="16" t="s">
        <v>62</v>
      </c>
      <c r="D2852" s="12" t="s">
        <v>713</v>
      </c>
      <c r="E2852" s="17" t="s">
        <v>4596</v>
      </c>
      <c r="F2852" s="34">
        <v>4</v>
      </c>
      <c r="G2852" s="17">
        <v>1</v>
      </c>
      <c r="H2852" s="53">
        <v>3</v>
      </c>
      <c r="I2852" s="17">
        <v>1</v>
      </c>
      <c r="J2852" s="30">
        <v>2</v>
      </c>
      <c r="K2852" s="49">
        <v>4</v>
      </c>
      <c r="L2852" s="16">
        <f t="shared" si="92"/>
        <v>15</v>
      </c>
    </row>
    <row r="2853" spans="1:12" x14ac:dyDescent="0.25">
      <c r="A2853">
        <v>2854</v>
      </c>
      <c r="B2853" t="str">
        <f t="shared" si="93"/>
        <v>Virginia,Patrick County</v>
      </c>
      <c r="C2853" s="16" t="s">
        <v>62</v>
      </c>
      <c r="D2853" s="12" t="s">
        <v>1841</v>
      </c>
      <c r="E2853" s="17" t="s">
        <v>4792</v>
      </c>
      <c r="F2853" s="34">
        <v>4</v>
      </c>
      <c r="G2853" s="17">
        <v>1</v>
      </c>
      <c r="H2853" s="53">
        <v>3</v>
      </c>
      <c r="I2853" s="17">
        <v>1</v>
      </c>
      <c r="J2853" s="17">
        <v>1</v>
      </c>
      <c r="K2853" s="49">
        <v>4</v>
      </c>
      <c r="L2853" s="16">
        <f t="shared" si="92"/>
        <v>14</v>
      </c>
    </row>
    <row r="2854" spans="1:12" x14ac:dyDescent="0.25">
      <c r="A2854">
        <v>2855</v>
      </c>
      <c r="B2854" t="str">
        <f t="shared" si="93"/>
        <v>Virginia,Pittsylvania County</v>
      </c>
      <c r="C2854" s="16" t="s">
        <v>62</v>
      </c>
      <c r="D2854" s="12" t="s">
        <v>1842</v>
      </c>
      <c r="E2854" s="17" t="s">
        <v>4793</v>
      </c>
      <c r="F2854" s="34">
        <v>4</v>
      </c>
      <c r="G2854" s="17">
        <v>1</v>
      </c>
      <c r="H2854" s="53">
        <v>3</v>
      </c>
      <c r="I2854" s="17">
        <v>1</v>
      </c>
      <c r="J2854" s="17">
        <v>1</v>
      </c>
      <c r="K2854" s="49">
        <v>4</v>
      </c>
      <c r="L2854" s="16">
        <f t="shared" si="92"/>
        <v>14</v>
      </c>
    </row>
    <row r="2855" spans="1:12" x14ac:dyDescent="0.25">
      <c r="A2855">
        <v>2856</v>
      </c>
      <c r="B2855" t="str">
        <f t="shared" si="93"/>
        <v>Virginia,Powhatan County</v>
      </c>
      <c r="C2855" s="16" t="s">
        <v>62</v>
      </c>
      <c r="D2855" s="12" t="s">
        <v>1843</v>
      </c>
      <c r="E2855" s="17" t="s">
        <v>4097</v>
      </c>
      <c r="F2855" s="34">
        <v>4</v>
      </c>
      <c r="G2855" s="27">
        <v>2</v>
      </c>
      <c r="H2855" s="29">
        <v>7</v>
      </c>
      <c r="I2855" s="17">
        <v>1</v>
      </c>
      <c r="J2855" s="17">
        <v>1</v>
      </c>
      <c r="K2855" s="49">
        <v>4</v>
      </c>
      <c r="L2855" s="16">
        <f t="shared" si="92"/>
        <v>19</v>
      </c>
    </row>
    <row r="2856" spans="1:12" x14ac:dyDescent="0.25">
      <c r="A2856">
        <v>2857</v>
      </c>
      <c r="B2856" t="str">
        <f t="shared" si="93"/>
        <v>Virginia,Prince Edward County</v>
      </c>
      <c r="C2856" s="16" t="s">
        <v>62</v>
      </c>
      <c r="D2856" s="12" t="s">
        <v>1844</v>
      </c>
      <c r="E2856" s="17" t="s">
        <v>4597</v>
      </c>
      <c r="F2856" s="34">
        <v>4</v>
      </c>
      <c r="G2856" s="17">
        <v>1</v>
      </c>
      <c r="H2856" s="36">
        <v>4</v>
      </c>
      <c r="I2856" s="17">
        <v>1</v>
      </c>
      <c r="J2856" s="17">
        <v>1</v>
      </c>
      <c r="K2856" s="49">
        <v>4</v>
      </c>
      <c r="L2856" s="16">
        <f t="shared" si="92"/>
        <v>15</v>
      </c>
    </row>
    <row r="2857" spans="1:12" x14ac:dyDescent="0.25">
      <c r="A2857">
        <v>2858</v>
      </c>
      <c r="B2857" t="str">
        <f t="shared" si="93"/>
        <v>Virginia,Prince George County</v>
      </c>
      <c r="C2857" s="16" t="s">
        <v>62</v>
      </c>
      <c r="D2857" s="12" t="s">
        <v>1845</v>
      </c>
      <c r="E2857" s="17" t="s">
        <v>3967</v>
      </c>
      <c r="F2857" s="22">
        <v>6</v>
      </c>
      <c r="G2857" s="37">
        <v>5</v>
      </c>
      <c r="H2857" s="29">
        <v>7</v>
      </c>
      <c r="I2857" s="40">
        <v>3</v>
      </c>
      <c r="J2857" s="17">
        <v>1</v>
      </c>
      <c r="K2857" s="49">
        <v>4</v>
      </c>
      <c r="L2857" s="16">
        <f t="shared" si="92"/>
        <v>26</v>
      </c>
    </row>
    <row r="2858" spans="1:12" x14ac:dyDescent="0.25">
      <c r="A2858">
        <v>2859</v>
      </c>
      <c r="B2858" t="str">
        <f t="shared" si="93"/>
        <v>Virginia,Prince William County</v>
      </c>
      <c r="C2858" s="16" t="s">
        <v>62</v>
      </c>
      <c r="D2858" s="12" t="s">
        <v>1846</v>
      </c>
      <c r="E2858" s="17" t="s">
        <v>4098</v>
      </c>
      <c r="F2858" s="34">
        <v>4</v>
      </c>
      <c r="G2858" s="19">
        <v>4</v>
      </c>
      <c r="H2858" s="24">
        <v>5</v>
      </c>
      <c r="I2858" s="40">
        <v>3</v>
      </c>
      <c r="J2858" s="17">
        <v>1</v>
      </c>
      <c r="K2858" s="49">
        <v>4</v>
      </c>
      <c r="L2858" s="16">
        <f t="shared" si="92"/>
        <v>21</v>
      </c>
    </row>
    <row r="2859" spans="1:12" x14ac:dyDescent="0.25">
      <c r="A2859">
        <v>2860</v>
      </c>
      <c r="B2859" t="str">
        <f t="shared" si="93"/>
        <v>Virginia,Pulaski County</v>
      </c>
      <c r="C2859" s="16" t="s">
        <v>62</v>
      </c>
      <c r="D2859" s="12" t="s">
        <v>257</v>
      </c>
      <c r="E2859" s="17" t="s">
        <v>4794</v>
      </c>
      <c r="F2859" s="43">
        <v>3</v>
      </c>
      <c r="G2859" s="17">
        <v>1</v>
      </c>
      <c r="H2859" s="53">
        <v>3</v>
      </c>
      <c r="I2859" s="17">
        <v>1</v>
      </c>
      <c r="J2859" s="30">
        <v>2</v>
      </c>
      <c r="K2859" s="49">
        <v>4</v>
      </c>
      <c r="L2859" s="16">
        <f t="shared" si="92"/>
        <v>14</v>
      </c>
    </row>
    <row r="2860" spans="1:12" x14ac:dyDescent="0.25">
      <c r="A2860">
        <v>2861</v>
      </c>
      <c r="B2860" t="str">
        <f t="shared" si="93"/>
        <v>Virginia,Rappahannock County</v>
      </c>
      <c r="C2860" s="16" t="s">
        <v>62</v>
      </c>
      <c r="D2860" s="12" t="s">
        <v>1847</v>
      </c>
      <c r="E2860" s="17" t="s">
        <v>4388</v>
      </c>
      <c r="F2860" s="34">
        <v>4</v>
      </c>
      <c r="G2860" s="17">
        <v>1</v>
      </c>
      <c r="H2860" s="36">
        <v>4</v>
      </c>
      <c r="I2860" s="17">
        <v>1</v>
      </c>
      <c r="J2860" s="30">
        <v>2</v>
      </c>
      <c r="K2860" s="49">
        <v>4</v>
      </c>
      <c r="L2860" s="16">
        <f t="shared" si="92"/>
        <v>16</v>
      </c>
    </row>
    <row r="2861" spans="1:12" x14ac:dyDescent="0.25">
      <c r="A2861">
        <v>2862</v>
      </c>
      <c r="B2861" t="str">
        <f t="shared" si="93"/>
        <v>Virginia,Richmond County</v>
      </c>
      <c r="C2861" s="16" t="s">
        <v>62</v>
      </c>
      <c r="D2861" s="12" t="s">
        <v>520</v>
      </c>
      <c r="E2861" s="17" t="s">
        <v>4099</v>
      </c>
      <c r="F2861" s="34">
        <v>4</v>
      </c>
      <c r="G2861" s="37">
        <v>5</v>
      </c>
      <c r="H2861" s="53">
        <v>3</v>
      </c>
      <c r="I2861" s="25">
        <v>4</v>
      </c>
      <c r="J2861" s="17">
        <v>1</v>
      </c>
      <c r="K2861" s="49">
        <v>4</v>
      </c>
      <c r="L2861" s="16">
        <f t="shared" si="92"/>
        <v>21</v>
      </c>
    </row>
    <row r="2862" spans="1:12" x14ac:dyDescent="0.25">
      <c r="A2862">
        <v>2863</v>
      </c>
      <c r="B2862" t="str">
        <f t="shared" si="93"/>
        <v>Virginia,Roanoke County</v>
      </c>
      <c r="C2862" s="16" t="s">
        <v>62</v>
      </c>
      <c r="D2862" s="12" t="s">
        <v>1848</v>
      </c>
      <c r="E2862" s="17" t="s">
        <v>4964</v>
      </c>
      <c r="F2862" s="34">
        <v>4</v>
      </c>
      <c r="G2862" s="17">
        <v>1</v>
      </c>
      <c r="H2862" s="17">
        <v>1</v>
      </c>
      <c r="I2862" s="17">
        <v>1</v>
      </c>
      <c r="J2862" s="30">
        <v>2</v>
      </c>
      <c r="K2862" s="49">
        <v>4</v>
      </c>
      <c r="L2862" s="16">
        <f t="shared" si="92"/>
        <v>13</v>
      </c>
    </row>
    <row r="2863" spans="1:12" x14ac:dyDescent="0.25">
      <c r="A2863">
        <v>2864</v>
      </c>
      <c r="B2863" t="str">
        <f t="shared" si="93"/>
        <v>Virginia,Rockbridge County</v>
      </c>
      <c r="C2863" s="16" t="s">
        <v>62</v>
      </c>
      <c r="D2863" s="12" t="s">
        <v>1849</v>
      </c>
      <c r="E2863" s="17" t="s">
        <v>4598</v>
      </c>
      <c r="F2863" s="34">
        <v>4</v>
      </c>
      <c r="G2863" s="17">
        <v>1</v>
      </c>
      <c r="H2863" s="53">
        <v>3</v>
      </c>
      <c r="I2863" s="17">
        <v>1</v>
      </c>
      <c r="J2863" s="30">
        <v>2</v>
      </c>
      <c r="K2863" s="49">
        <v>4</v>
      </c>
      <c r="L2863" s="16">
        <f t="shared" si="92"/>
        <v>15</v>
      </c>
    </row>
    <row r="2864" spans="1:12" x14ac:dyDescent="0.25">
      <c r="A2864">
        <v>2865</v>
      </c>
      <c r="B2864" t="str">
        <f t="shared" si="93"/>
        <v>Virginia,Rockingham County</v>
      </c>
      <c r="C2864" s="16" t="s">
        <v>62</v>
      </c>
      <c r="D2864" s="12" t="s">
        <v>1243</v>
      </c>
      <c r="E2864" s="17" t="s">
        <v>4795</v>
      </c>
      <c r="F2864" s="43">
        <v>3</v>
      </c>
      <c r="G2864" s="17">
        <v>1</v>
      </c>
      <c r="H2864" s="53">
        <v>3</v>
      </c>
      <c r="I2864" s="17">
        <v>1</v>
      </c>
      <c r="J2864" s="30">
        <v>2</v>
      </c>
      <c r="K2864" s="49">
        <v>4</v>
      </c>
      <c r="L2864" s="16">
        <f t="shared" si="92"/>
        <v>14</v>
      </c>
    </row>
    <row r="2865" spans="1:12" x14ac:dyDescent="0.25">
      <c r="A2865">
        <v>2866</v>
      </c>
      <c r="B2865" t="str">
        <f t="shared" si="93"/>
        <v>Virginia,Russell County</v>
      </c>
      <c r="C2865" s="16" t="s">
        <v>62</v>
      </c>
      <c r="D2865" s="12" t="s">
        <v>161</v>
      </c>
      <c r="E2865" s="17" t="s">
        <v>4796</v>
      </c>
      <c r="F2865" s="43">
        <v>3</v>
      </c>
      <c r="G2865" s="17">
        <v>1</v>
      </c>
      <c r="H2865" s="53">
        <v>3</v>
      </c>
      <c r="I2865" s="17">
        <v>1</v>
      </c>
      <c r="J2865" s="30">
        <v>2</v>
      </c>
      <c r="K2865" s="49">
        <v>4</v>
      </c>
      <c r="L2865" s="16">
        <f t="shared" si="92"/>
        <v>14</v>
      </c>
    </row>
    <row r="2866" spans="1:12" x14ac:dyDescent="0.25">
      <c r="A2866">
        <v>2867</v>
      </c>
      <c r="B2866" t="str">
        <f t="shared" si="93"/>
        <v>Virginia,Scott County</v>
      </c>
      <c r="C2866" s="16" t="s">
        <v>62</v>
      </c>
      <c r="D2866" s="12" t="s">
        <v>260</v>
      </c>
      <c r="E2866" s="17" t="s">
        <v>4599</v>
      </c>
      <c r="F2866" s="34">
        <v>4</v>
      </c>
      <c r="G2866" s="17">
        <v>1</v>
      </c>
      <c r="H2866" s="53">
        <v>3</v>
      </c>
      <c r="I2866" s="17">
        <v>1</v>
      </c>
      <c r="J2866" s="30">
        <v>2</v>
      </c>
      <c r="K2866" s="49">
        <v>4</v>
      </c>
      <c r="L2866" s="16">
        <f t="shared" si="92"/>
        <v>15</v>
      </c>
    </row>
    <row r="2867" spans="1:12" x14ac:dyDescent="0.25">
      <c r="A2867">
        <v>2868</v>
      </c>
      <c r="B2867" t="str">
        <f t="shared" si="93"/>
        <v>Virginia,Shenandoah County</v>
      </c>
      <c r="C2867" s="16" t="s">
        <v>62</v>
      </c>
      <c r="D2867" s="12" t="s">
        <v>1850</v>
      </c>
      <c r="E2867" s="17" t="s">
        <v>4600</v>
      </c>
      <c r="F2867" s="34">
        <v>4</v>
      </c>
      <c r="G2867" s="17">
        <v>1</v>
      </c>
      <c r="H2867" s="53">
        <v>3</v>
      </c>
      <c r="I2867" s="17">
        <v>1</v>
      </c>
      <c r="J2867" s="30">
        <v>2</v>
      </c>
      <c r="K2867" s="49">
        <v>4</v>
      </c>
      <c r="L2867" s="16">
        <f t="shared" si="92"/>
        <v>15</v>
      </c>
    </row>
    <row r="2868" spans="1:12" x14ac:dyDescent="0.25">
      <c r="A2868">
        <v>2869</v>
      </c>
      <c r="B2868" t="str">
        <f t="shared" si="93"/>
        <v>Virginia,Smyth County</v>
      </c>
      <c r="C2868" s="16" t="s">
        <v>62</v>
      </c>
      <c r="D2868" s="12" t="s">
        <v>1851</v>
      </c>
      <c r="E2868" s="17" t="s">
        <v>4797</v>
      </c>
      <c r="F2868" s="43">
        <v>3</v>
      </c>
      <c r="G2868" s="17">
        <v>1</v>
      </c>
      <c r="H2868" s="53">
        <v>3</v>
      </c>
      <c r="I2868" s="17">
        <v>1</v>
      </c>
      <c r="J2868" s="30">
        <v>2</v>
      </c>
      <c r="K2868" s="49">
        <v>4</v>
      </c>
      <c r="L2868" s="16">
        <f t="shared" si="92"/>
        <v>14</v>
      </c>
    </row>
    <row r="2869" spans="1:12" x14ac:dyDescent="0.25">
      <c r="A2869">
        <v>2871</v>
      </c>
      <c r="B2869" t="str">
        <f t="shared" si="93"/>
        <v>Virginia,Spotsylvania County</v>
      </c>
      <c r="C2869" s="16" t="s">
        <v>62</v>
      </c>
      <c r="D2869" s="12" t="s">
        <v>1853</v>
      </c>
      <c r="E2869" s="17" t="s">
        <v>4601</v>
      </c>
      <c r="F2869" s="34">
        <v>4</v>
      </c>
      <c r="G2869" s="27">
        <v>2</v>
      </c>
      <c r="H2869" s="53">
        <v>3</v>
      </c>
      <c r="I2869" s="17">
        <v>1</v>
      </c>
      <c r="J2869" s="17">
        <v>1</v>
      </c>
      <c r="K2869" s="49">
        <v>4</v>
      </c>
      <c r="L2869" s="16">
        <f t="shared" si="92"/>
        <v>15</v>
      </c>
    </row>
    <row r="2870" spans="1:12" x14ac:dyDescent="0.25">
      <c r="A2870">
        <v>2872</v>
      </c>
      <c r="B2870" t="str">
        <f t="shared" si="93"/>
        <v>Virginia,Stafford County</v>
      </c>
      <c r="C2870" s="16" t="s">
        <v>62</v>
      </c>
      <c r="D2870" s="12" t="s">
        <v>784</v>
      </c>
      <c r="E2870" s="17" t="s">
        <v>4100</v>
      </c>
      <c r="F2870" s="34">
        <v>4</v>
      </c>
      <c r="G2870" s="27">
        <v>2</v>
      </c>
      <c r="H2870" s="24">
        <v>5</v>
      </c>
      <c r="I2870" s="25">
        <v>4</v>
      </c>
      <c r="J2870" s="17">
        <v>1</v>
      </c>
      <c r="K2870" s="49">
        <v>4</v>
      </c>
      <c r="L2870" s="16">
        <f t="shared" si="92"/>
        <v>20</v>
      </c>
    </row>
    <row r="2871" spans="1:12" x14ac:dyDescent="0.25">
      <c r="A2871">
        <v>2874</v>
      </c>
      <c r="B2871" t="str">
        <f t="shared" si="93"/>
        <v>Virginia,Sussex County</v>
      </c>
      <c r="C2871" s="16" t="s">
        <v>62</v>
      </c>
      <c r="D2871" s="12" t="s">
        <v>392</v>
      </c>
      <c r="E2871" s="17" t="s">
        <v>4053</v>
      </c>
      <c r="F2871" s="34">
        <v>4</v>
      </c>
      <c r="G2871" s="19">
        <v>4</v>
      </c>
      <c r="H2871" s="29">
        <v>7</v>
      </c>
      <c r="I2871" s="17">
        <v>1</v>
      </c>
      <c r="J2871" s="17">
        <v>1</v>
      </c>
      <c r="K2871" s="49">
        <v>4</v>
      </c>
      <c r="L2871" s="16">
        <f t="shared" si="92"/>
        <v>21</v>
      </c>
    </row>
    <row r="2872" spans="1:12" x14ac:dyDescent="0.25">
      <c r="A2872">
        <v>2875</v>
      </c>
      <c r="B2872" t="str">
        <f t="shared" si="93"/>
        <v>Virginia,Tazewell County</v>
      </c>
      <c r="C2872" s="16" t="s">
        <v>62</v>
      </c>
      <c r="D2872" s="12" t="s">
        <v>634</v>
      </c>
      <c r="E2872" s="17" t="s">
        <v>4798</v>
      </c>
      <c r="F2872" s="43">
        <v>3</v>
      </c>
      <c r="G2872" s="17">
        <v>1</v>
      </c>
      <c r="H2872" s="53">
        <v>3</v>
      </c>
      <c r="I2872" s="17">
        <v>1</v>
      </c>
      <c r="J2872" s="30">
        <v>2</v>
      </c>
      <c r="K2872" s="49">
        <v>4</v>
      </c>
      <c r="L2872" s="16">
        <f t="shared" si="92"/>
        <v>14</v>
      </c>
    </row>
    <row r="2873" spans="1:12" x14ac:dyDescent="0.25">
      <c r="A2873">
        <v>2876</v>
      </c>
      <c r="B2873" t="str">
        <f t="shared" si="93"/>
        <v>Virginia,Warren County</v>
      </c>
      <c r="C2873" s="16" t="s">
        <v>62</v>
      </c>
      <c r="D2873" s="12" t="s">
        <v>542</v>
      </c>
      <c r="E2873" s="17" t="s">
        <v>4602</v>
      </c>
      <c r="F2873" s="34">
        <v>4</v>
      </c>
      <c r="G2873" s="17">
        <v>1</v>
      </c>
      <c r="H2873" s="53">
        <v>3</v>
      </c>
      <c r="I2873" s="17">
        <v>1</v>
      </c>
      <c r="J2873" s="30">
        <v>2</v>
      </c>
      <c r="K2873" s="49">
        <v>4</v>
      </c>
      <c r="L2873" s="16">
        <f t="shared" si="92"/>
        <v>15</v>
      </c>
    </row>
    <row r="2874" spans="1:12" x14ac:dyDescent="0.25">
      <c r="A2874">
        <v>2877</v>
      </c>
      <c r="B2874" t="str">
        <f t="shared" si="93"/>
        <v>Virginia,Washington County</v>
      </c>
      <c r="C2874" s="16" t="s">
        <v>62</v>
      </c>
      <c r="D2874" s="12" t="s">
        <v>169</v>
      </c>
      <c r="E2874" s="17" t="s">
        <v>4799</v>
      </c>
      <c r="F2874" s="43">
        <v>3</v>
      </c>
      <c r="G2874" s="17">
        <v>1</v>
      </c>
      <c r="H2874" s="53">
        <v>3</v>
      </c>
      <c r="I2874" s="17">
        <v>1</v>
      </c>
      <c r="J2874" s="30">
        <v>2</v>
      </c>
      <c r="K2874" s="49">
        <v>4</v>
      </c>
      <c r="L2874" s="16">
        <f t="shared" si="92"/>
        <v>14</v>
      </c>
    </row>
    <row r="2875" spans="1:12" x14ac:dyDescent="0.25">
      <c r="A2875">
        <v>2878</v>
      </c>
      <c r="B2875" t="str">
        <f t="shared" si="93"/>
        <v>Virginia,Westmoreland County</v>
      </c>
      <c r="C2875" s="16" t="s">
        <v>62</v>
      </c>
      <c r="D2875" s="12" t="s">
        <v>1531</v>
      </c>
      <c r="E2875" s="17" t="s">
        <v>4248</v>
      </c>
      <c r="F2875" s="34">
        <v>4</v>
      </c>
      <c r="G2875" s="27">
        <v>2</v>
      </c>
      <c r="H2875" s="53">
        <v>3</v>
      </c>
      <c r="I2875" s="25">
        <v>4</v>
      </c>
      <c r="J2875" s="17">
        <v>1</v>
      </c>
      <c r="K2875" s="49">
        <v>4</v>
      </c>
      <c r="L2875" s="16">
        <f t="shared" si="92"/>
        <v>18</v>
      </c>
    </row>
    <row r="2876" spans="1:12" x14ac:dyDescent="0.25">
      <c r="A2876">
        <v>2879</v>
      </c>
      <c r="B2876" t="str">
        <f t="shared" si="93"/>
        <v>Virginia,Wise County</v>
      </c>
      <c r="C2876" s="16" t="s">
        <v>62</v>
      </c>
      <c r="D2876" s="12" t="s">
        <v>1781</v>
      </c>
      <c r="E2876" s="17" t="s">
        <v>4800</v>
      </c>
      <c r="F2876" s="43">
        <v>3</v>
      </c>
      <c r="G2876" s="17">
        <v>1</v>
      </c>
      <c r="H2876" s="53">
        <v>3</v>
      </c>
      <c r="I2876" s="17">
        <v>1</v>
      </c>
      <c r="J2876" s="30">
        <v>2</v>
      </c>
      <c r="K2876" s="49">
        <v>4</v>
      </c>
      <c r="L2876" s="16">
        <f t="shared" si="92"/>
        <v>14</v>
      </c>
    </row>
    <row r="2877" spans="1:12" x14ac:dyDescent="0.25">
      <c r="A2877">
        <v>2880</v>
      </c>
      <c r="B2877" t="str">
        <f t="shared" si="93"/>
        <v>Virginia,Wythe County</v>
      </c>
      <c r="C2877" s="16" t="s">
        <v>62</v>
      </c>
      <c r="D2877" s="12" t="s">
        <v>1854</v>
      </c>
      <c r="E2877" s="17" t="s">
        <v>4801</v>
      </c>
      <c r="F2877" s="43">
        <v>3</v>
      </c>
      <c r="G2877" s="17">
        <v>1</v>
      </c>
      <c r="H2877" s="53">
        <v>3</v>
      </c>
      <c r="I2877" s="17">
        <v>1</v>
      </c>
      <c r="J2877" s="30">
        <v>2</v>
      </c>
      <c r="K2877" s="49">
        <v>4</v>
      </c>
      <c r="L2877" s="16">
        <f t="shared" si="92"/>
        <v>14</v>
      </c>
    </row>
    <row r="2878" spans="1:12" x14ac:dyDescent="0.25">
      <c r="A2878">
        <v>2883</v>
      </c>
      <c r="B2878" t="str">
        <f t="shared" si="93"/>
        <v>Virginia,Bedford, VA</v>
      </c>
      <c r="C2878" s="16" t="s">
        <v>62</v>
      </c>
      <c r="D2878" s="12" t="s">
        <v>63</v>
      </c>
      <c r="E2878" s="17" t="s">
        <v>5009</v>
      </c>
      <c r="F2878" s="43">
        <v>3</v>
      </c>
      <c r="G2878" s="17">
        <v>1</v>
      </c>
      <c r="H2878" s="17">
        <v>1</v>
      </c>
      <c r="I2878" s="17">
        <v>1</v>
      </c>
      <c r="J2878" s="17">
        <v>1</v>
      </c>
      <c r="K2878" s="49">
        <v>4</v>
      </c>
      <c r="L2878" s="16">
        <f t="shared" si="92"/>
        <v>11</v>
      </c>
    </row>
    <row r="2879" spans="1:12" x14ac:dyDescent="0.25">
      <c r="A2879">
        <v>2885</v>
      </c>
      <c r="B2879" t="str">
        <f t="shared" si="93"/>
        <v>Virginia,Charlottesville, VA</v>
      </c>
      <c r="C2879" s="16" t="s">
        <v>62</v>
      </c>
      <c r="D2879" s="12" t="s">
        <v>70</v>
      </c>
      <c r="E2879" s="17" t="s">
        <v>4965</v>
      </c>
      <c r="F2879" s="34">
        <v>4</v>
      </c>
      <c r="G2879" s="27">
        <v>2</v>
      </c>
      <c r="H2879" s="17">
        <v>1</v>
      </c>
      <c r="I2879" s="17">
        <v>1</v>
      </c>
      <c r="J2879" s="17">
        <v>1</v>
      </c>
      <c r="K2879" s="49">
        <v>4</v>
      </c>
      <c r="L2879" s="16">
        <f t="shared" si="92"/>
        <v>13</v>
      </c>
    </row>
    <row r="2880" spans="1:12" x14ac:dyDescent="0.25">
      <c r="A2880">
        <v>2887</v>
      </c>
      <c r="B2880" t="str">
        <f t="shared" si="93"/>
        <v>Virginia,Colonial Heights, VA</v>
      </c>
      <c r="C2880" s="16" t="s">
        <v>62</v>
      </c>
      <c r="D2880" s="12" t="s">
        <v>72</v>
      </c>
      <c r="E2880" s="17" t="s">
        <v>4249</v>
      </c>
      <c r="F2880" s="22">
        <v>6</v>
      </c>
      <c r="G2880" s="37">
        <v>5</v>
      </c>
      <c r="H2880" s="17">
        <v>1</v>
      </c>
      <c r="I2880" s="25">
        <v>4</v>
      </c>
      <c r="J2880" s="17">
        <v>1</v>
      </c>
      <c r="K2880" s="49">
        <v>4</v>
      </c>
      <c r="L2880" s="16">
        <f t="shared" si="92"/>
        <v>21</v>
      </c>
    </row>
    <row r="2881" spans="1:12" x14ac:dyDescent="0.25">
      <c r="A2881">
        <v>2889</v>
      </c>
      <c r="B2881" t="str">
        <f t="shared" si="93"/>
        <v>Virginia,Danville, VA</v>
      </c>
      <c r="C2881" s="16" t="s">
        <v>62</v>
      </c>
      <c r="D2881" s="12" t="s">
        <v>74</v>
      </c>
      <c r="E2881" s="17" t="s">
        <v>4994</v>
      </c>
      <c r="F2881" s="34">
        <v>4</v>
      </c>
      <c r="G2881" s="17">
        <v>1</v>
      </c>
      <c r="H2881" s="17">
        <v>1</v>
      </c>
      <c r="I2881" s="17">
        <v>1</v>
      </c>
      <c r="J2881" s="17">
        <v>1</v>
      </c>
      <c r="K2881" s="49">
        <v>4</v>
      </c>
      <c r="L2881" s="16">
        <f t="shared" si="92"/>
        <v>12</v>
      </c>
    </row>
    <row r="2882" spans="1:12" x14ac:dyDescent="0.25">
      <c r="A2882">
        <v>2891</v>
      </c>
      <c r="B2882" t="str">
        <f t="shared" si="93"/>
        <v>Virginia,Fairfax, VA</v>
      </c>
      <c r="C2882" s="16" t="s">
        <v>62</v>
      </c>
      <c r="D2882" s="12" t="s">
        <v>64</v>
      </c>
      <c r="E2882" s="17" t="s">
        <v>4906</v>
      </c>
      <c r="F2882" s="34">
        <v>4</v>
      </c>
      <c r="G2882" s="19">
        <v>4</v>
      </c>
      <c r="H2882" s="17">
        <v>1</v>
      </c>
      <c r="I2882" s="17">
        <v>1</v>
      </c>
      <c r="J2882" s="17">
        <v>1</v>
      </c>
      <c r="K2882" s="49">
        <v>4</v>
      </c>
      <c r="L2882" s="16">
        <f t="shared" ref="L2882:L2945" si="94">SUM(F2882:K2882)</f>
        <v>15</v>
      </c>
    </row>
    <row r="2883" spans="1:12" x14ac:dyDescent="0.25">
      <c r="A2883">
        <v>2893</v>
      </c>
      <c r="B2883" t="str">
        <f t="shared" ref="B2883:B2946" si="95">C2883&amp;","&amp;D2883</f>
        <v>Virginia,Franklin, VA</v>
      </c>
      <c r="C2883" s="16" t="s">
        <v>62</v>
      </c>
      <c r="D2883" s="12" t="s">
        <v>65</v>
      </c>
      <c r="E2883" s="17" t="s">
        <v>4802</v>
      </c>
      <c r="F2883" s="22">
        <v>6</v>
      </c>
      <c r="G2883" s="19">
        <v>4</v>
      </c>
      <c r="H2883" s="17">
        <v>1</v>
      </c>
      <c r="I2883" s="17">
        <v>1</v>
      </c>
      <c r="J2883" s="17">
        <v>1</v>
      </c>
      <c r="K2883" s="49">
        <v>4</v>
      </c>
      <c r="L2883" s="16">
        <f t="shared" si="94"/>
        <v>17</v>
      </c>
    </row>
    <row r="2884" spans="1:12" x14ac:dyDescent="0.25">
      <c r="A2884">
        <v>2894</v>
      </c>
      <c r="B2884" t="str">
        <f t="shared" si="95"/>
        <v>Virginia,Fredericksburg, VA</v>
      </c>
      <c r="C2884" s="16" t="s">
        <v>62</v>
      </c>
      <c r="D2884" s="12" t="s">
        <v>77</v>
      </c>
      <c r="E2884" s="17" t="s">
        <v>4966</v>
      </c>
      <c r="F2884" s="34">
        <v>4</v>
      </c>
      <c r="G2884" s="27">
        <v>2</v>
      </c>
      <c r="H2884" s="17">
        <v>1</v>
      </c>
      <c r="I2884" s="17">
        <v>1</v>
      </c>
      <c r="J2884" s="17">
        <v>1</v>
      </c>
      <c r="K2884" s="49">
        <v>4</v>
      </c>
      <c r="L2884" s="16">
        <f t="shared" si="94"/>
        <v>13</v>
      </c>
    </row>
    <row r="2885" spans="1:12" x14ac:dyDescent="0.25">
      <c r="A2885">
        <v>2897</v>
      </c>
      <c r="B2885" t="str">
        <f t="shared" si="95"/>
        <v>Virginia,Harrisonburg, VA</v>
      </c>
      <c r="C2885" s="16" t="s">
        <v>62</v>
      </c>
      <c r="D2885" s="12" t="s">
        <v>80</v>
      </c>
      <c r="E2885" s="17" t="s">
        <v>5010</v>
      </c>
      <c r="F2885" s="43">
        <v>3</v>
      </c>
      <c r="G2885" s="17">
        <v>1</v>
      </c>
      <c r="H2885" s="17">
        <v>1</v>
      </c>
      <c r="I2885" s="17">
        <v>1</v>
      </c>
      <c r="J2885" s="17">
        <v>1</v>
      </c>
      <c r="K2885" s="49">
        <v>4</v>
      </c>
      <c r="L2885" s="16">
        <f t="shared" si="94"/>
        <v>11</v>
      </c>
    </row>
    <row r="2886" spans="1:12" x14ac:dyDescent="0.25">
      <c r="A2886">
        <v>2898</v>
      </c>
      <c r="B2886" t="str">
        <f t="shared" si="95"/>
        <v>Virginia,Hopewell, VA</v>
      </c>
      <c r="C2886" s="16" t="s">
        <v>62</v>
      </c>
      <c r="D2886" s="12" t="s">
        <v>81</v>
      </c>
      <c r="E2886" s="17" t="s">
        <v>4389</v>
      </c>
      <c r="F2886" s="22">
        <v>6</v>
      </c>
      <c r="G2886" s="37">
        <v>5</v>
      </c>
      <c r="H2886" s="17">
        <v>1</v>
      </c>
      <c r="I2886" s="40">
        <v>3</v>
      </c>
      <c r="J2886" s="17">
        <v>1</v>
      </c>
      <c r="K2886" s="49">
        <v>4</v>
      </c>
      <c r="L2886" s="16">
        <f t="shared" si="94"/>
        <v>20</v>
      </c>
    </row>
    <row r="2887" spans="1:12" x14ac:dyDescent="0.25">
      <c r="A2887">
        <v>2900</v>
      </c>
      <c r="B2887" t="str">
        <f t="shared" si="95"/>
        <v>Virginia,Lynchburg, VA</v>
      </c>
      <c r="C2887" s="16" t="s">
        <v>62</v>
      </c>
      <c r="D2887" s="12" t="s">
        <v>83</v>
      </c>
      <c r="E2887" s="17" t="s">
        <v>4995</v>
      </c>
      <c r="F2887" s="34">
        <v>4</v>
      </c>
      <c r="G2887" s="17">
        <v>1</v>
      </c>
      <c r="H2887" s="17">
        <v>1</v>
      </c>
      <c r="I2887" s="17">
        <v>1</v>
      </c>
      <c r="J2887" s="17">
        <v>1</v>
      </c>
      <c r="K2887" s="49">
        <v>4</v>
      </c>
      <c r="L2887" s="16">
        <f t="shared" si="94"/>
        <v>12</v>
      </c>
    </row>
    <row r="2888" spans="1:12" x14ac:dyDescent="0.25">
      <c r="A2888">
        <v>2902</v>
      </c>
      <c r="B2888" t="str">
        <f t="shared" si="95"/>
        <v>Virginia,Manassas Park, VA</v>
      </c>
      <c r="C2888" s="16" t="s">
        <v>62</v>
      </c>
      <c r="D2888" s="12" t="s">
        <v>85</v>
      </c>
      <c r="E2888" s="17" t="s">
        <v>4907</v>
      </c>
      <c r="F2888" s="34">
        <v>4</v>
      </c>
      <c r="G2888" s="19">
        <v>4</v>
      </c>
      <c r="H2888" s="17">
        <v>1</v>
      </c>
      <c r="I2888" s="17">
        <v>1</v>
      </c>
      <c r="J2888" s="17">
        <v>1</v>
      </c>
      <c r="K2888" s="49">
        <v>4</v>
      </c>
      <c r="L2888" s="16">
        <f t="shared" si="94"/>
        <v>15</v>
      </c>
    </row>
    <row r="2889" spans="1:12" x14ac:dyDescent="0.25">
      <c r="A2889">
        <v>2903</v>
      </c>
      <c r="B2889" t="str">
        <f t="shared" si="95"/>
        <v>Virginia,Martinsville, VA</v>
      </c>
      <c r="C2889" s="16" t="s">
        <v>62</v>
      </c>
      <c r="D2889" s="12" t="s">
        <v>86</v>
      </c>
      <c r="E2889" s="17" t="s">
        <v>4996</v>
      </c>
      <c r="F2889" s="34">
        <v>4</v>
      </c>
      <c r="G2889" s="17">
        <v>1</v>
      </c>
      <c r="H2889" s="17">
        <v>1</v>
      </c>
      <c r="I2889" s="17">
        <v>1</v>
      </c>
      <c r="J2889" s="17">
        <v>1</v>
      </c>
      <c r="K2889" s="49">
        <v>4</v>
      </c>
      <c r="L2889" s="16">
        <f t="shared" si="94"/>
        <v>12</v>
      </c>
    </row>
    <row r="2890" spans="1:12" x14ac:dyDescent="0.25">
      <c r="A2890">
        <v>2906</v>
      </c>
      <c r="B2890" t="str">
        <f t="shared" si="95"/>
        <v>Virginia,Norton, VA</v>
      </c>
      <c r="C2890" s="16" t="s">
        <v>62</v>
      </c>
      <c r="D2890" s="12" t="s">
        <v>89</v>
      </c>
      <c r="E2890" s="17" t="s">
        <v>5011</v>
      </c>
      <c r="F2890" s="43">
        <v>3</v>
      </c>
      <c r="G2890" s="17">
        <v>1</v>
      </c>
      <c r="H2890" s="17">
        <v>1</v>
      </c>
      <c r="I2890" s="17">
        <v>1</v>
      </c>
      <c r="J2890" s="17">
        <v>1</v>
      </c>
      <c r="K2890" s="49">
        <v>4</v>
      </c>
      <c r="L2890" s="16">
        <f t="shared" si="94"/>
        <v>11</v>
      </c>
    </row>
    <row r="2891" spans="1:12" x14ac:dyDescent="0.25">
      <c r="A2891">
        <v>2907</v>
      </c>
      <c r="B2891" t="str">
        <f t="shared" si="95"/>
        <v>Virginia,Petersburg, VA</v>
      </c>
      <c r="C2891" s="16" t="s">
        <v>62</v>
      </c>
      <c r="D2891" s="12" t="s">
        <v>90</v>
      </c>
      <c r="E2891" s="17" t="s">
        <v>4603</v>
      </c>
      <c r="F2891" s="22">
        <v>6</v>
      </c>
      <c r="G2891" s="37">
        <v>5</v>
      </c>
      <c r="H2891" s="17">
        <v>1</v>
      </c>
      <c r="I2891" s="17">
        <v>1</v>
      </c>
      <c r="J2891" s="17">
        <v>1</v>
      </c>
      <c r="K2891" s="49">
        <v>4</v>
      </c>
      <c r="L2891" s="16">
        <f t="shared" si="94"/>
        <v>18</v>
      </c>
    </row>
    <row r="2892" spans="1:12" x14ac:dyDescent="0.25">
      <c r="A2892">
        <v>2911</v>
      </c>
      <c r="B2892" t="str">
        <f t="shared" si="95"/>
        <v>Virginia,Richmond, VA</v>
      </c>
      <c r="C2892" s="16" t="s">
        <v>62</v>
      </c>
      <c r="D2892" s="12" t="s">
        <v>66</v>
      </c>
      <c r="E2892" s="17" t="s">
        <v>4803</v>
      </c>
      <c r="F2892" s="22">
        <v>6</v>
      </c>
      <c r="G2892" s="27">
        <v>2</v>
      </c>
      <c r="H2892" s="17">
        <v>1</v>
      </c>
      <c r="I2892" s="40">
        <v>3</v>
      </c>
      <c r="J2892" s="17">
        <v>1</v>
      </c>
      <c r="K2892" s="49">
        <v>4</v>
      </c>
      <c r="L2892" s="16">
        <f t="shared" si="94"/>
        <v>17</v>
      </c>
    </row>
    <row r="2893" spans="1:12" x14ac:dyDescent="0.25">
      <c r="A2893">
        <v>2912</v>
      </c>
      <c r="B2893" t="str">
        <f t="shared" si="95"/>
        <v>Virginia,Roanoke, VA</v>
      </c>
      <c r="C2893" s="16" t="s">
        <v>62</v>
      </c>
      <c r="D2893" s="12" t="s">
        <v>67</v>
      </c>
      <c r="E2893" s="17" t="s">
        <v>4997</v>
      </c>
      <c r="F2893" s="34">
        <v>4</v>
      </c>
      <c r="G2893" s="17">
        <v>1</v>
      </c>
      <c r="H2893" s="17">
        <v>1</v>
      </c>
      <c r="I2893" s="17">
        <v>1</v>
      </c>
      <c r="J2893" s="17">
        <v>1</v>
      </c>
      <c r="K2893" s="49">
        <v>4</v>
      </c>
      <c r="L2893" s="16">
        <f t="shared" si="94"/>
        <v>12</v>
      </c>
    </row>
    <row r="2894" spans="1:12" x14ac:dyDescent="0.25">
      <c r="A2894">
        <v>2913</v>
      </c>
      <c r="B2894" t="str">
        <f t="shared" si="95"/>
        <v>Virginia,Salem, VA</v>
      </c>
      <c r="C2894" s="16" t="s">
        <v>62</v>
      </c>
      <c r="D2894" s="12" t="s">
        <v>94</v>
      </c>
      <c r="E2894" s="17" t="s">
        <v>4998</v>
      </c>
      <c r="F2894" s="34">
        <v>4</v>
      </c>
      <c r="G2894" s="17">
        <v>1</v>
      </c>
      <c r="H2894" s="17">
        <v>1</v>
      </c>
      <c r="I2894" s="17">
        <v>1</v>
      </c>
      <c r="J2894" s="17">
        <v>1</v>
      </c>
      <c r="K2894" s="49">
        <v>4</v>
      </c>
      <c r="L2894" s="16">
        <f t="shared" si="94"/>
        <v>12</v>
      </c>
    </row>
    <row r="2895" spans="1:12" x14ac:dyDescent="0.25">
      <c r="A2895">
        <v>2921</v>
      </c>
      <c r="B2895" t="str">
        <f t="shared" si="95"/>
        <v>Washington,Asotin County</v>
      </c>
      <c r="C2895" s="16" t="s">
        <v>101</v>
      </c>
      <c r="D2895" s="12" t="s">
        <v>1855</v>
      </c>
      <c r="E2895" s="17" t="s">
        <v>4158</v>
      </c>
      <c r="F2895" s="22">
        <v>6</v>
      </c>
      <c r="G2895" s="17">
        <v>1</v>
      </c>
      <c r="H2895" s="17">
        <v>1</v>
      </c>
      <c r="I2895" s="17">
        <v>1</v>
      </c>
      <c r="J2895" s="41">
        <v>6</v>
      </c>
      <c r="K2895" s="49">
        <v>4</v>
      </c>
      <c r="L2895" s="16">
        <f t="shared" si="94"/>
        <v>19</v>
      </c>
    </row>
    <row r="2896" spans="1:12" x14ac:dyDescent="0.25">
      <c r="A2896">
        <v>2923</v>
      </c>
      <c r="B2896" t="str">
        <f t="shared" si="95"/>
        <v>Washington,Chelan County</v>
      </c>
      <c r="C2896" s="16" t="s">
        <v>101</v>
      </c>
      <c r="D2896" s="12" t="s">
        <v>1856</v>
      </c>
      <c r="E2896" s="17" t="s">
        <v>3992</v>
      </c>
      <c r="F2896" s="34">
        <v>4</v>
      </c>
      <c r="G2896" s="17">
        <v>1</v>
      </c>
      <c r="H2896" s="36">
        <v>4</v>
      </c>
      <c r="I2896" s="17">
        <v>1</v>
      </c>
      <c r="J2896" s="45">
        <v>7</v>
      </c>
      <c r="K2896" s="49">
        <v>4</v>
      </c>
      <c r="L2896" s="16">
        <f t="shared" si="94"/>
        <v>21</v>
      </c>
    </row>
    <row r="2897" spans="1:12" x14ac:dyDescent="0.25">
      <c r="A2897">
        <v>2924</v>
      </c>
      <c r="B2897" t="str">
        <f t="shared" si="95"/>
        <v>Washington,Clallam County</v>
      </c>
      <c r="C2897" s="16" t="s">
        <v>101</v>
      </c>
      <c r="D2897" s="12" t="s">
        <v>1857</v>
      </c>
      <c r="E2897" s="17" t="s">
        <v>4967</v>
      </c>
      <c r="F2897" s="43">
        <v>3</v>
      </c>
      <c r="G2897" s="17">
        <v>1</v>
      </c>
      <c r="H2897" s="17">
        <v>1</v>
      </c>
      <c r="I2897" s="25">
        <v>4</v>
      </c>
      <c r="J2897" s="17">
        <v>1</v>
      </c>
      <c r="K2897" s="49">
        <v>4</v>
      </c>
      <c r="L2897" s="16">
        <f t="shared" si="94"/>
        <v>14</v>
      </c>
    </row>
    <row r="2898" spans="1:12" x14ac:dyDescent="0.25">
      <c r="A2898">
        <v>2925</v>
      </c>
      <c r="B2898" t="str">
        <f t="shared" si="95"/>
        <v>Washington,Clark County</v>
      </c>
      <c r="C2898" s="16" t="s">
        <v>101</v>
      </c>
      <c r="D2898" s="12" t="s">
        <v>222</v>
      </c>
      <c r="E2898" s="17" t="s">
        <v>4250</v>
      </c>
      <c r="F2898" s="43">
        <v>3</v>
      </c>
      <c r="G2898" s="27">
        <v>2</v>
      </c>
      <c r="H2898" s="53">
        <v>3</v>
      </c>
      <c r="I2898" s="40">
        <v>3</v>
      </c>
      <c r="J2898" s="50">
        <v>3</v>
      </c>
      <c r="K2898" s="49">
        <v>4</v>
      </c>
      <c r="L2898" s="16">
        <f t="shared" si="94"/>
        <v>18</v>
      </c>
    </row>
    <row r="2899" spans="1:12" x14ac:dyDescent="0.25">
      <c r="A2899">
        <v>2926</v>
      </c>
      <c r="B2899" t="str">
        <f t="shared" si="95"/>
        <v>Washington,Columbia County</v>
      </c>
      <c r="C2899" s="16" t="s">
        <v>101</v>
      </c>
      <c r="D2899" s="12" t="s">
        <v>224</v>
      </c>
      <c r="E2899" s="17" t="s">
        <v>4251</v>
      </c>
      <c r="F2899" s="22">
        <v>6</v>
      </c>
      <c r="G2899" s="17">
        <v>1</v>
      </c>
      <c r="H2899" s="24">
        <v>5</v>
      </c>
      <c r="I2899" s="17">
        <v>1</v>
      </c>
      <c r="J2899" s="17">
        <v>1</v>
      </c>
      <c r="K2899" s="49">
        <v>4</v>
      </c>
      <c r="L2899" s="16">
        <f t="shared" si="94"/>
        <v>18</v>
      </c>
    </row>
    <row r="2900" spans="1:12" x14ac:dyDescent="0.25">
      <c r="A2900">
        <v>2927</v>
      </c>
      <c r="B2900" t="str">
        <f t="shared" si="95"/>
        <v>Washington,Cowlitz County</v>
      </c>
      <c r="C2900" s="16" t="s">
        <v>101</v>
      </c>
      <c r="D2900" s="12" t="s">
        <v>1858</v>
      </c>
      <c r="E2900" s="17" t="s">
        <v>4390</v>
      </c>
      <c r="F2900" s="43">
        <v>3</v>
      </c>
      <c r="G2900" s="27">
        <v>2</v>
      </c>
      <c r="H2900" s="17">
        <v>1</v>
      </c>
      <c r="I2900" s="25">
        <v>4</v>
      </c>
      <c r="J2900" s="55">
        <v>4</v>
      </c>
      <c r="K2900" s="49">
        <v>4</v>
      </c>
      <c r="L2900" s="16">
        <f t="shared" si="94"/>
        <v>18</v>
      </c>
    </row>
    <row r="2901" spans="1:12" x14ac:dyDescent="0.25">
      <c r="A2901">
        <v>2928</v>
      </c>
      <c r="B2901" t="str">
        <f t="shared" si="95"/>
        <v>Washington,Douglas County</v>
      </c>
      <c r="C2901" s="16" t="s">
        <v>101</v>
      </c>
      <c r="D2901" s="12" t="s">
        <v>345</v>
      </c>
      <c r="E2901" s="17" t="s">
        <v>3941</v>
      </c>
      <c r="F2901" s="22">
        <v>6</v>
      </c>
      <c r="G2901" s="17">
        <v>1</v>
      </c>
      <c r="H2901" s="36">
        <v>4</v>
      </c>
      <c r="I2901" s="17">
        <v>1</v>
      </c>
      <c r="J2901" s="46">
        <v>8</v>
      </c>
      <c r="K2901" s="49">
        <v>4</v>
      </c>
      <c r="L2901" s="16">
        <f t="shared" si="94"/>
        <v>24</v>
      </c>
    </row>
    <row r="2902" spans="1:12" x14ac:dyDescent="0.25">
      <c r="A2902">
        <v>2929</v>
      </c>
      <c r="B2902" t="str">
        <f t="shared" si="95"/>
        <v>Washington,Ferry County</v>
      </c>
      <c r="C2902" s="16" t="s">
        <v>101</v>
      </c>
      <c r="D2902" s="12" t="s">
        <v>1859</v>
      </c>
      <c r="E2902" s="17" t="s">
        <v>3993</v>
      </c>
      <c r="F2902" s="34">
        <v>4</v>
      </c>
      <c r="G2902" s="17">
        <v>1</v>
      </c>
      <c r="H2902" s="36">
        <v>4</v>
      </c>
      <c r="I2902" s="17">
        <v>1</v>
      </c>
      <c r="J2902" s="45">
        <v>7</v>
      </c>
      <c r="K2902" s="49">
        <v>4</v>
      </c>
      <c r="L2902" s="16">
        <f t="shared" si="94"/>
        <v>21</v>
      </c>
    </row>
    <row r="2903" spans="1:12" x14ac:dyDescent="0.25">
      <c r="A2903">
        <v>2931</v>
      </c>
      <c r="B2903" t="str">
        <f t="shared" si="95"/>
        <v>Washington,Garfield County</v>
      </c>
      <c r="C2903" s="16" t="s">
        <v>101</v>
      </c>
      <c r="D2903" s="12" t="s">
        <v>350</v>
      </c>
      <c r="E2903" s="17" t="s">
        <v>4391</v>
      </c>
      <c r="F2903" s="34">
        <v>4</v>
      </c>
      <c r="G2903" s="17">
        <v>1</v>
      </c>
      <c r="H2903" s="17">
        <v>1</v>
      </c>
      <c r="I2903" s="17">
        <v>1</v>
      </c>
      <c r="J2903" s="47">
        <v>6</v>
      </c>
      <c r="K2903" s="49">
        <v>4</v>
      </c>
      <c r="L2903" s="16">
        <f t="shared" si="94"/>
        <v>17</v>
      </c>
    </row>
    <row r="2904" spans="1:12" x14ac:dyDescent="0.25">
      <c r="A2904">
        <v>2933</v>
      </c>
      <c r="B2904" t="str">
        <f t="shared" si="95"/>
        <v>Washington,Grays Harbor County</v>
      </c>
      <c r="C2904" s="16" t="s">
        <v>101</v>
      </c>
      <c r="D2904" s="12" t="s">
        <v>1860</v>
      </c>
      <c r="E2904" s="17" t="s">
        <v>4968</v>
      </c>
      <c r="F2904" s="43">
        <v>3</v>
      </c>
      <c r="G2904" s="17">
        <v>1</v>
      </c>
      <c r="H2904" s="17">
        <v>1</v>
      </c>
      <c r="I2904" s="25">
        <v>4</v>
      </c>
      <c r="J2904" s="17">
        <v>1</v>
      </c>
      <c r="K2904" s="49">
        <v>4</v>
      </c>
      <c r="L2904" s="16">
        <f t="shared" si="94"/>
        <v>14</v>
      </c>
    </row>
    <row r="2905" spans="1:12" x14ac:dyDescent="0.25">
      <c r="A2905">
        <v>2934</v>
      </c>
      <c r="B2905" t="str">
        <f t="shared" si="95"/>
        <v>Washington,Island County</v>
      </c>
      <c r="C2905" s="16" t="s">
        <v>101</v>
      </c>
      <c r="D2905" s="12" t="s">
        <v>1861</v>
      </c>
      <c r="E2905" s="17" t="s">
        <v>4392</v>
      </c>
      <c r="F2905" s="43">
        <v>3</v>
      </c>
      <c r="G2905" s="27">
        <v>2</v>
      </c>
      <c r="H2905" s="53">
        <v>3</v>
      </c>
      <c r="I2905" s="25">
        <v>4</v>
      </c>
      <c r="J2905" s="17">
        <v>1</v>
      </c>
      <c r="K2905" s="49">
        <v>4</v>
      </c>
      <c r="L2905" s="16">
        <f t="shared" si="94"/>
        <v>17</v>
      </c>
    </row>
    <row r="2906" spans="1:12" x14ac:dyDescent="0.25">
      <c r="A2906">
        <v>2935</v>
      </c>
      <c r="B2906" t="str">
        <f t="shared" si="95"/>
        <v>Washington,Jefferson County</v>
      </c>
      <c r="C2906" s="16" t="s">
        <v>101</v>
      </c>
      <c r="D2906" s="12" t="s">
        <v>141</v>
      </c>
      <c r="E2906" s="17" t="s">
        <v>4969</v>
      </c>
      <c r="F2906" s="43">
        <v>3</v>
      </c>
      <c r="G2906" s="17">
        <v>1</v>
      </c>
      <c r="H2906" s="17">
        <v>1</v>
      </c>
      <c r="I2906" s="25">
        <v>4</v>
      </c>
      <c r="J2906" s="17">
        <v>1</v>
      </c>
      <c r="K2906" s="49">
        <v>4</v>
      </c>
      <c r="L2906" s="16">
        <f t="shared" si="94"/>
        <v>14</v>
      </c>
    </row>
    <row r="2907" spans="1:12" x14ac:dyDescent="0.25">
      <c r="A2907">
        <v>2936</v>
      </c>
      <c r="B2907" t="str">
        <f t="shared" si="95"/>
        <v>Washington,King County</v>
      </c>
      <c r="C2907" s="16" t="s">
        <v>101</v>
      </c>
      <c r="D2907" s="12" t="s">
        <v>1707</v>
      </c>
      <c r="E2907" s="17" t="s">
        <v>4804</v>
      </c>
      <c r="F2907" s="43">
        <v>3</v>
      </c>
      <c r="G2907" s="27">
        <v>2</v>
      </c>
      <c r="H2907" s="17">
        <v>1</v>
      </c>
      <c r="I2907" s="40">
        <v>3</v>
      </c>
      <c r="J2907" s="50">
        <v>3</v>
      </c>
      <c r="K2907" s="49">
        <v>4</v>
      </c>
      <c r="L2907" s="16">
        <f t="shared" si="94"/>
        <v>16</v>
      </c>
    </row>
    <row r="2908" spans="1:12" x14ac:dyDescent="0.25">
      <c r="A2908">
        <v>2937</v>
      </c>
      <c r="B2908" t="str">
        <f t="shared" si="95"/>
        <v>Washington,Kitsap County</v>
      </c>
      <c r="C2908" s="16" t="s">
        <v>101</v>
      </c>
      <c r="D2908" s="12" t="s">
        <v>1862</v>
      </c>
      <c r="E2908" s="17" t="s">
        <v>4908</v>
      </c>
      <c r="F2908" s="43">
        <v>3</v>
      </c>
      <c r="G2908" s="27">
        <v>2</v>
      </c>
      <c r="H2908" s="17">
        <v>1</v>
      </c>
      <c r="I2908" s="25">
        <v>4</v>
      </c>
      <c r="J2908" s="17">
        <v>1</v>
      </c>
      <c r="K2908" s="49">
        <v>4</v>
      </c>
      <c r="L2908" s="16">
        <f t="shared" si="94"/>
        <v>15</v>
      </c>
    </row>
    <row r="2909" spans="1:12" x14ac:dyDescent="0.25">
      <c r="A2909">
        <v>2938</v>
      </c>
      <c r="B2909" t="str">
        <f t="shared" si="95"/>
        <v>Washington,Kittitas County</v>
      </c>
      <c r="C2909" s="16" t="s">
        <v>101</v>
      </c>
      <c r="D2909" s="12" t="s">
        <v>1863</v>
      </c>
      <c r="E2909" s="17" t="s">
        <v>4018</v>
      </c>
      <c r="F2909" s="34">
        <v>4</v>
      </c>
      <c r="G2909" s="17">
        <v>1</v>
      </c>
      <c r="H2909" s="53">
        <v>3</v>
      </c>
      <c r="I2909" s="17">
        <v>1</v>
      </c>
      <c r="J2909" s="45">
        <v>7</v>
      </c>
      <c r="K2909" s="49">
        <v>4</v>
      </c>
      <c r="L2909" s="16">
        <f t="shared" si="94"/>
        <v>20</v>
      </c>
    </row>
    <row r="2910" spans="1:12" x14ac:dyDescent="0.25">
      <c r="A2910">
        <v>2939</v>
      </c>
      <c r="B2910" t="str">
        <f t="shared" si="95"/>
        <v>Washington,Klickitat County</v>
      </c>
      <c r="C2910" s="16" t="s">
        <v>101</v>
      </c>
      <c r="D2910" s="12" t="s">
        <v>1864</v>
      </c>
      <c r="E2910" s="17" t="s">
        <v>4101</v>
      </c>
      <c r="F2910" s="34">
        <v>4</v>
      </c>
      <c r="G2910" s="17">
        <v>1</v>
      </c>
      <c r="H2910" s="17">
        <v>1</v>
      </c>
      <c r="I2910" s="17">
        <v>1</v>
      </c>
      <c r="J2910" s="46">
        <v>8</v>
      </c>
      <c r="K2910" s="49">
        <v>4</v>
      </c>
      <c r="L2910" s="16">
        <f t="shared" si="94"/>
        <v>19</v>
      </c>
    </row>
    <row r="2911" spans="1:12" x14ac:dyDescent="0.25">
      <c r="A2911">
        <v>2940</v>
      </c>
      <c r="B2911" t="str">
        <f t="shared" si="95"/>
        <v>Washington,Lewis County</v>
      </c>
      <c r="C2911" s="16" t="s">
        <v>101</v>
      </c>
      <c r="D2911" s="12" t="s">
        <v>577</v>
      </c>
      <c r="E2911" s="17" t="s">
        <v>4393</v>
      </c>
      <c r="F2911" s="34">
        <v>4</v>
      </c>
      <c r="G2911" s="27">
        <v>2</v>
      </c>
      <c r="H2911" s="17">
        <v>1</v>
      </c>
      <c r="I2911" s="17">
        <v>1</v>
      </c>
      <c r="J2911" s="57">
        <v>5</v>
      </c>
      <c r="K2911" s="49">
        <v>4</v>
      </c>
      <c r="L2911" s="16">
        <f t="shared" si="94"/>
        <v>17</v>
      </c>
    </row>
    <row r="2912" spans="1:12" x14ac:dyDescent="0.25">
      <c r="A2912">
        <v>2941</v>
      </c>
      <c r="B2912" t="str">
        <f t="shared" si="95"/>
        <v>Washington,Lincoln County</v>
      </c>
      <c r="C2912" s="16" t="s">
        <v>101</v>
      </c>
      <c r="D2912" s="12" t="s">
        <v>243</v>
      </c>
      <c r="E2912" s="17" t="s">
        <v>3968</v>
      </c>
      <c r="F2912" s="34">
        <v>4</v>
      </c>
      <c r="G2912" s="17">
        <v>1</v>
      </c>
      <c r="H2912" s="36">
        <v>4</v>
      </c>
      <c r="I2912" s="17">
        <v>1</v>
      </c>
      <c r="J2912" s="46">
        <v>8</v>
      </c>
      <c r="K2912" s="49">
        <v>4</v>
      </c>
      <c r="L2912" s="16">
        <f t="shared" si="94"/>
        <v>22</v>
      </c>
    </row>
    <row r="2913" spans="1:12" x14ac:dyDescent="0.25">
      <c r="A2913">
        <v>2942</v>
      </c>
      <c r="B2913" t="str">
        <f t="shared" si="95"/>
        <v>Washington,Mason County</v>
      </c>
      <c r="C2913" s="16" t="s">
        <v>101</v>
      </c>
      <c r="D2913" s="12" t="s">
        <v>620</v>
      </c>
      <c r="E2913" s="17" t="s">
        <v>4970</v>
      </c>
      <c r="F2913" s="43">
        <v>3</v>
      </c>
      <c r="G2913" s="17">
        <v>1</v>
      </c>
      <c r="H2913" s="17">
        <v>1</v>
      </c>
      <c r="I2913" s="25">
        <v>4</v>
      </c>
      <c r="J2913" s="17">
        <v>1</v>
      </c>
      <c r="K2913" s="49">
        <v>4</v>
      </c>
      <c r="L2913" s="16">
        <f t="shared" si="94"/>
        <v>14</v>
      </c>
    </row>
    <row r="2914" spans="1:12" x14ac:dyDescent="0.25">
      <c r="A2914">
        <v>2943</v>
      </c>
      <c r="B2914" t="str">
        <f t="shared" si="95"/>
        <v>Washington,Okanogan County</v>
      </c>
      <c r="C2914" s="16" t="s">
        <v>101</v>
      </c>
      <c r="D2914" s="12" t="s">
        <v>1865</v>
      </c>
      <c r="E2914" s="17" t="s">
        <v>3969</v>
      </c>
      <c r="F2914" s="34">
        <v>4</v>
      </c>
      <c r="G2914" s="17">
        <v>1</v>
      </c>
      <c r="H2914" s="36">
        <v>4</v>
      </c>
      <c r="I2914" s="17">
        <v>1</v>
      </c>
      <c r="J2914" s="46">
        <v>8</v>
      </c>
      <c r="K2914" s="49">
        <v>4</v>
      </c>
      <c r="L2914" s="16">
        <f t="shared" si="94"/>
        <v>22</v>
      </c>
    </row>
    <row r="2915" spans="1:12" x14ac:dyDescent="0.25">
      <c r="A2915">
        <v>2944</v>
      </c>
      <c r="B2915" t="str">
        <f t="shared" si="95"/>
        <v>Washington,Pacific County</v>
      </c>
      <c r="C2915" s="16" t="s">
        <v>101</v>
      </c>
      <c r="D2915" s="12" t="s">
        <v>1866</v>
      </c>
      <c r="E2915" s="17" t="s">
        <v>4252</v>
      </c>
      <c r="F2915" s="43">
        <v>3</v>
      </c>
      <c r="G2915" s="19">
        <v>4</v>
      </c>
      <c r="H2915" s="53">
        <v>3</v>
      </c>
      <c r="I2915" s="25">
        <v>4</v>
      </c>
      <c r="J2915" s="17">
        <v>1</v>
      </c>
      <c r="K2915" s="49">
        <v>4</v>
      </c>
      <c r="L2915" s="16">
        <f t="shared" si="94"/>
        <v>19</v>
      </c>
    </row>
    <row r="2916" spans="1:12" x14ac:dyDescent="0.25">
      <c r="A2916">
        <v>2945</v>
      </c>
      <c r="B2916" t="str">
        <f t="shared" si="95"/>
        <v>Washington,Pend Oreille County</v>
      </c>
      <c r="C2916" s="16" t="s">
        <v>101</v>
      </c>
      <c r="D2916" s="12" t="s">
        <v>1867</v>
      </c>
      <c r="E2916" s="17" t="s">
        <v>4394</v>
      </c>
      <c r="F2916" s="34">
        <v>4</v>
      </c>
      <c r="G2916" s="17">
        <v>1</v>
      </c>
      <c r="H2916" s="17">
        <v>1</v>
      </c>
      <c r="I2916" s="17">
        <v>1</v>
      </c>
      <c r="J2916" s="47">
        <v>6</v>
      </c>
      <c r="K2916" s="49">
        <v>4</v>
      </c>
      <c r="L2916" s="16">
        <f t="shared" si="94"/>
        <v>17</v>
      </c>
    </row>
    <row r="2917" spans="1:12" x14ac:dyDescent="0.25">
      <c r="A2917">
        <v>2946</v>
      </c>
      <c r="B2917" t="str">
        <f t="shared" si="95"/>
        <v>Washington,Pierce County</v>
      </c>
      <c r="C2917" s="16" t="s">
        <v>101</v>
      </c>
      <c r="D2917" s="12" t="s">
        <v>517</v>
      </c>
      <c r="E2917" s="17" t="s">
        <v>4253</v>
      </c>
      <c r="F2917" s="43">
        <v>3</v>
      </c>
      <c r="G2917" s="27">
        <v>2</v>
      </c>
      <c r="H2917" s="53">
        <v>3</v>
      </c>
      <c r="I2917" s="40">
        <v>3</v>
      </c>
      <c r="J2917" s="50">
        <v>3</v>
      </c>
      <c r="K2917" s="49">
        <v>4</v>
      </c>
      <c r="L2917" s="16">
        <f t="shared" si="94"/>
        <v>18</v>
      </c>
    </row>
    <row r="2918" spans="1:12" x14ac:dyDescent="0.25">
      <c r="A2918">
        <v>2947</v>
      </c>
      <c r="B2918" t="str">
        <f t="shared" si="95"/>
        <v>Washington,San Juan County</v>
      </c>
      <c r="C2918" s="16" t="s">
        <v>101</v>
      </c>
      <c r="D2918" s="12" t="s">
        <v>376</v>
      </c>
      <c r="E2918" s="17" t="s">
        <v>4999</v>
      </c>
      <c r="F2918" s="43">
        <v>3</v>
      </c>
      <c r="G2918" s="17">
        <v>1</v>
      </c>
      <c r="H2918" s="17">
        <v>1</v>
      </c>
      <c r="I2918" s="40">
        <v>3</v>
      </c>
      <c r="J2918" s="17">
        <v>1</v>
      </c>
      <c r="K2918" s="49">
        <v>4</v>
      </c>
      <c r="L2918" s="16">
        <f t="shared" si="94"/>
        <v>13</v>
      </c>
    </row>
    <row r="2919" spans="1:12" x14ac:dyDescent="0.25">
      <c r="A2919">
        <v>2948</v>
      </c>
      <c r="B2919" t="str">
        <f t="shared" si="95"/>
        <v>Washington,Skagit County</v>
      </c>
      <c r="C2919" s="16" t="s">
        <v>101</v>
      </c>
      <c r="D2919" s="12" t="s">
        <v>1868</v>
      </c>
      <c r="E2919" s="17" t="s">
        <v>4604</v>
      </c>
      <c r="F2919" s="43">
        <v>3</v>
      </c>
      <c r="G2919" s="27">
        <v>2</v>
      </c>
      <c r="H2919" s="17">
        <v>1</v>
      </c>
      <c r="I2919" s="25">
        <v>4</v>
      </c>
      <c r="J2919" s="50">
        <v>3</v>
      </c>
      <c r="K2919" s="49">
        <v>4</v>
      </c>
      <c r="L2919" s="16">
        <f t="shared" si="94"/>
        <v>17</v>
      </c>
    </row>
    <row r="2920" spans="1:12" x14ac:dyDescent="0.25">
      <c r="A2920">
        <v>2949</v>
      </c>
      <c r="B2920" t="str">
        <f t="shared" si="95"/>
        <v>Washington,Skamania County</v>
      </c>
      <c r="C2920" s="16" t="s">
        <v>101</v>
      </c>
      <c r="D2920" s="12" t="s">
        <v>1869</v>
      </c>
      <c r="E2920" s="17" t="s">
        <v>4395</v>
      </c>
      <c r="F2920" s="34">
        <v>4</v>
      </c>
      <c r="G2920" s="17">
        <v>1</v>
      </c>
      <c r="H2920" s="17">
        <v>1</v>
      </c>
      <c r="I2920" s="17">
        <v>1</v>
      </c>
      <c r="J2920" s="47">
        <v>6</v>
      </c>
      <c r="K2920" s="49">
        <v>4</v>
      </c>
      <c r="L2920" s="16">
        <f t="shared" si="94"/>
        <v>17</v>
      </c>
    </row>
    <row r="2921" spans="1:12" x14ac:dyDescent="0.25">
      <c r="A2921">
        <v>2950</v>
      </c>
      <c r="B2921" t="str">
        <f t="shared" si="95"/>
        <v>Washington,Snohomish County</v>
      </c>
      <c r="C2921" s="16" t="s">
        <v>101</v>
      </c>
      <c r="D2921" s="12" t="s">
        <v>1870</v>
      </c>
      <c r="E2921" s="17" t="s">
        <v>4159</v>
      </c>
      <c r="F2921" s="43">
        <v>3</v>
      </c>
      <c r="G2921" s="27">
        <v>2</v>
      </c>
      <c r="H2921" s="53">
        <v>3</v>
      </c>
      <c r="I2921" s="25">
        <v>4</v>
      </c>
      <c r="J2921" s="50">
        <v>3</v>
      </c>
      <c r="K2921" s="49">
        <v>4</v>
      </c>
      <c r="L2921" s="16">
        <f t="shared" si="94"/>
        <v>19</v>
      </c>
    </row>
    <row r="2922" spans="1:12" x14ac:dyDescent="0.25">
      <c r="A2922">
        <v>2951</v>
      </c>
      <c r="B2922" t="str">
        <f t="shared" si="95"/>
        <v>Washington,Spokane County</v>
      </c>
      <c r="C2922" s="16" t="s">
        <v>101</v>
      </c>
      <c r="D2922" s="12" t="s">
        <v>1871</v>
      </c>
      <c r="E2922" s="17" t="s">
        <v>4605</v>
      </c>
      <c r="F2922" s="34">
        <v>4</v>
      </c>
      <c r="G2922" s="17">
        <v>1</v>
      </c>
      <c r="H2922" s="36">
        <v>4</v>
      </c>
      <c r="I2922" s="17">
        <v>1</v>
      </c>
      <c r="J2922" s="17">
        <v>1</v>
      </c>
      <c r="K2922" s="49">
        <v>4</v>
      </c>
      <c r="L2922" s="16">
        <f t="shared" si="94"/>
        <v>15</v>
      </c>
    </row>
    <row r="2923" spans="1:12" x14ac:dyDescent="0.25">
      <c r="A2923">
        <v>2952</v>
      </c>
      <c r="B2923" t="str">
        <f t="shared" si="95"/>
        <v>Washington,Stevens County</v>
      </c>
      <c r="C2923" s="16" t="s">
        <v>101</v>
      </c>
      <c r="D2923" s="12" t="s">
        <v>786</v>
      </c>
      <c r="E2923" s="17" t="s">
        <v>4160</v>
      </c>
      <c r="F2923" s="34">
        <v>4</v>
      </c>
      <c r="G2923" s="17">
        <v>1</v>
      </c>
      <c r="H2923" s="17">
        <v>1</v>
      </c>
      <c r="I2923" s="17">
        <v>1</v>
      </c>
      <c r="J2923" s="45">
        <v>7</v>
      </c>
      <c r="K2923" s="49">
        <v>4</v>
      </c>
      <c r="L2923" s="16">
        <f t="shared" si="94"/>
        <v>18</v>
      </c>
    </row>
    <row r="2924" spans="1:12" x14ac:dyDescent="0.25">
      <c r="A2924">
        <v>2953</v>
      </c>
      <c r="B2924" t="str">
        <f t="shared" si="95"/>
        <v>Washington,Thurston County</v>
      </c>
      <c r="C2924" s="16" t="s">
        <v>101</v>
      </c>
      <c r="D2924" s="12" t="s">
        <v>1226</v>
      </c>
      <c r="E2924" s="17" t="s">
        <v>4909</v>
      </c>
      <c r="F2924" s="43">
        <v>3</v>
      </c>
      <c r="G2924" s="27">
        <v>2</v>
      </c>
      <c r="H2924" s="17">
        <v>1</v>
      </c>
      <c r="I2924" s="25">
        <v>4</v>
      </c>
      <c r="J2924" s="17">
        <v>1</v>
      </c>
      <c r="K2924" s="49">
        <v>4</v>
      </c>
      <c r="L2924" s="16">
        <f t="shared" si="94"/>
        <v>15</v>
      </c>
    </row>
    <row r="2925" spans="1:12" x14ac:dyDescent="0.25">
      <c r="A2925">
        <v>2954</v>
      </c>
      <c r="B2925" t="str">
        <f t="shared" si="95"/>
        <v>Washington,Wahkiakum County</v>
      </c>
      <c r="C2925" s="16" t="s">
        <v>101</v>
      </c>
      <c r="D2925" s="12" t="s">
        <v>1872</v>
      </c>
      <c r="E2925" s="17" t="s">
        <v>4971</v>
      </c>
      <c r="F2925" s="43">
        <v>3</v>
      </c>
      <c r="G2925" s="17">
        <v>1</v>
      </c>
      <c r="H2925" s="17">
        <v>1</v>
      </c>
      <c r="I2925" s="25">
        <v>4</v>
      </c>
      <c r="J2925" s="17">
        <v>1</v>
      </c>
      <c r="K2925" s="49">
        <v>4</v>
      </c>
      <c r="L2925" s="16">
        <f t="shared" si="94"/>
        <v>14</v>
      </c>
    </row>
    <row r="2926" spans="1:12" x14ac:dyDescent="0.25">
      <c r="A2926">
        <v>2956</v>
      </c>
      <c r="B2926" t="str">
        <f t="shared" si="95"/>
        <v>Washington,Whatcom County</v>
      </c>
      <c r="C2926" s="16" t="s">
        <v>101</v>
      </c>
      <c r="D2926" s="12" t="s">
        <v>1874</v>
      </c>
      <c r="E2926" s="17" t="s">
        <v>4805</v>
      </c>
      <c r="F2926" s="43">
        <v>3</v>
      </c>
      <c r="G2926" s="17">
        <v>1</v>
      </c>
      <c r="H2926" s="53">
        <v>3</v>
      </c>
      <c r="I2926" s="40">
        <v>3</v>
      </c>
      <c r="J2926" s="17">
        <v>1</v>
      </c>
      <c r="K2926" s="49">
        <v>4</v>
      </c>
      <c r="L2926" s="16">
        <f t="shared" si="94"/>
        <v>15</v>
      </c>
    </row>
    <row r="2927" spans="1:12" x14ac:dyDescent="0.25">
      <c r="A2927">
        <v>2957</v>
      </c>
      <c r="B2927" t="str">
        <f t="shared" si="95"/>
        <v>Washington,Whitman County</v>
      </c>
      <c r="C2927" s="16" t="s">
        <v>101</v>
      </c>
      <c r="D2927" s="12" t="s">
        <v>1875</v>
      </c>
      <c r="E2927" s="17" t="s">
        <v>4606</v>
      </c>
      <c r="F2927" s="34">
        <v>4</v>
      </c>
      <c r="G2927" s="17">
        <v>1</v>
      </c>
      <c r="H2927" s="36">
        <v>4</v>
      </c>
      <c r="I2927" s="17">
        <v>1</v>
      </c>
      <c r="J2927" s="17">
        <v>1</v>
      </c>
      <c r="K2927" s="49">
        <v>4</v>
      </c>
      <c r="L2927" s="16">
        <f t="shared" si="94"/>
        <v>15</v>
      </c>
    </row>
    <row r="2928" spans="1:12" x14ac:dyDescent="0.25">
      <c r="A2928">
        <v>2959</v>
      </c>
      <c r="B2928" t="str">
        <f t="shared" si="95"/>
        <v>West Virginia,Barbour County</v>
      </c>
      <c r="C2928" s="16" t="s">
        <v>102</v>
      </c>
      <c r="D2928" s="12" t="s">
        <v>107</v>
      </c>
      <c r="E2928" s="17" t="s">
        <v>4607</v>
      </c>
      <c r="F2928" s="43">
        <v>3</v>
      </c>
      <c r="G2928" s="27">
        <v>2</v>
      </c>
      <c r="H2928" s="53">
        <v>3</v>
      </c>
      <c r="I2928" s="17">
        <v>1</v>
      </c>
      <c r="J2928" s="30">
        <v>2</v>
      </c>
      <c r="K2928" s="49">
        <v>4</v>
      </c>
      <c r="L2928" s="16">
        <f t="shared" si="94"/>
        <v>15</v>
      </c>
    </row>
    <row r="2929" spans="1:12" x14ac:dyDescent="0.25">
      <c r="A2929">
        <v>2960</v>
      </c>
      <c r="B2929" t="str">
        <f t="shared" si="95"/>
        <v>West Virginia,Berkeley County</v>
      </c>
      <c r="C2929" s="16" t="s">
        <v>102</v>
      </c>
      <c r="D2929" s="12" t="s">
        <v>1539</v>
      </c>
      <c r="E2929" s="17" t="s">
        <v>4254</v>
      </c>
      <c r="F2929" s="34">
        <v>4</v>
      </c>
      <c r="G2929" s="27">
        <v>2</v>
      </c>
      <c r="H2929" s="36">
        <v>4</v>
      </c>
      <c r="I2929" s="17">
        <v>1</v>
      </c>
      <c r="J2929" s="30">
        <v>2</v>
      </c>
      <c r="K2929" s="49">
        <v>4</v>
      </c>
      <c r="L2929" s="16">
        <f t="shared" si="94"/>
        <v>17</v>
      </c>
    </row>
    <row r="2930" spans="1:12" x14ac:dyDescent="0.25">
      <c r="A2930">
        <v>2961</v>
      </c>
      <c r="B2930" t="str">
        <f t="shared" si="95"/>
        <v>West Virginia,Boone County</v>
      </c>
      <c r="C2930" s="16" t="s">
        <v>102</v>
      </c>
      <c r="D2930" s="12" t="s">
        <v>218</v>
      </c>
      <c r="E2930" s="17" t="s">
        <v>4396</v>
      </c>
      <c r="F2930" s="34">
        <v>4</v>
      </c>
      <c r="G2930" s="27">
        <v>2</v>
      </c>
      <c r="H2930" s="53">
        <v>3</v>
      </c>
      <c r="I2930" s="17">
        <v>1</v>
      </c>
      <c r="J2930" s="30">
        <v>2</v>
      </c>
      <c r="K2930" s="49">
        <v>4</v>
      </c>
      <c r="L2930" s="16">
        <f t="shared" si="94"/>
        <v>16</v>
      </c>
    </row>
    <row r="2931" spans="1:12" x14ac:dyDescent="0.25">
      <c r="A2931">
        <v>2962</v>
      </c>
      <c r="B2931" t="str">
        <f t="shared" si="95"/>
        <v>West Virginia,Braxton County</v>
      </c>
      <c r="C2931" s="16" t="s">
        <v>102</v>
      </c>
      <c r="D2931" s="12" t="s">
        <v>1877</v>
      </c>
      <c r="E2931" s="17" t="s">
        <v>4255</v>
      </c>
      <c r="F2931" s="43">
        <v>3</v>
      </c>
      <c r="G2931" s="19">
        <v>4</v>
      </c>
      <c r="H2931" s="36">
        <v>4</v>
      </c>
      <c r="I2931" s="17">
        <v>1</v>
      </c>
      <c r="J2931" s="30">
        <v>2</v>
      </c>
      <c r="K2931" s="49">
        <v>4</v>
      </c>
      <c r="L2931" s="16">
        <f t="shared" si="94"/>
        <v>18</v>
      </c>
    </row>
    <row r="2932" spans="1:12" x14ac:dyDescent="0.25">
      <c r="A2932">
        <v>2964</v>
      </c>
      <c r="B2932" t="str">
        <f t="shared" si="95"/>
        <v>West Virginia,Cabell County</v>
      </c>
      <c r="C2932" s="16" t="s">
        <v>102</v>
      </c>
      <c r="D2932" s="12" t="s">
        <v>1879</v>
      </c>
      <c r="E2932" s="17" t="s">
        <v>4161</v>
      </c>
      <c r="F2932" s="34">
        <v>4</v>
      </c>
      <c r="G2932" s="19">
        <v>4</v>
      </c>
      <c r="H2932" s="36">
        <v>4</v>
      </c>
      <c r="I2932" s="17">
        <v>1</v>
      </c>
      <c r="J2932" s="30">
        <v>2</v>
      </c>
      <c r="K2932" s="49">
        <v>4</v>
      </c>
      <c r="L2932" s="16">
        <f t="shared" si="94"/>
        <v>19</v>
      </c>
    </row>
    <row r="2933" spans="1:12" x14ac:dyDescent="0.25">
      <c r="A2933">
        <v>2965</v>
      </c>
      <c r="B2933" t="str">
        <f t="shared" si="95"/>
        <v>West Virginia,Calhoun County</v>
      </c>
      <c r="C2933" s="16" t="s">
        <v>102</v>
      </c>
      <c r="D2933" s="12" t="s">
        <v>112</v>
      </c>
      <c r="E2933" s="17" t="s">
        <v>4397</v>
      </c>
      <c r="F2933" s="43">
        <v>3</v>
      </c>
      <c r="G2933" s="19">
        <v>4</v>
      </c>
      <c r="H2933" s="53">
        <v>3</v>
      </c>
      <c r="I2933" s="17">
        <v>1</v>
      </c>
      <c r="J2933" s="30">
        <v>2</v>
      </c>
      <c r="K2933" s="49">
        <v>4</v>
      </c>
      <c r="L2933" s="16">
        <f t="shared" si="94"/>
        <v>17</v>
      </c>
    </row>
    <row r="2934" spans="1:12" x14ac:dyDescent="0.25">
      <c r="A2934">
        <v>2966</v>
      </c>
      <c r="B2934" t="str">
        <f t="shared" si="95"/>
        <v>West Virginia,Clay County</v>
      </c>
      <c r="C2934" s="16" t="s">
        <v>102</v>
      </c>
      <c r="D2934" s="12" t="s">
        <v>118</v>
      </c>
      <c r="E2934" s="17" t="s">
        <v>4910</v>
      </c>
      <c r="F2934" s="43">
        <v>3</v>
      </c>
      <c r="G2934" s="19">
        <v>4</v>
      </c>
      <c r="H2934" s="17">
        <v>1</v>
      </c>
      <c r="I2934" s="17">
        <v>1</v>
      </c>
      <c r="J2934" s="30">
        <v>2</v>
      </c>
      <c r="K2934" s="49">
        <v>4</v>
      </c>
      <c r="L2934" s="16">
        <f t="shared" si="94"/>
        <v>15</v>
      </c>
    </row>
    <row r="2935" spans="1:12" x14ac:dyDescent="0.25">
      <c r="A2935">
        <v>2967</v>
      </c>
      <c r="B2935" t="str">
        <f t="shared" si="95"/>
        <v>West Virginia,Doddridge County</v>
      </c>
      <c r="C2935" s="16" t="s">
        <v>102</v>
      </c>
      <c r="D2935" s="12" t="s">
        <v>1880</v>
      </c>
      <c r="E2935" s="17" t="s">
        <v>4398</v>
      </c>
      <c r="F2935" s="43">
        <v>3</v>
      </c>
      <c r="G2935" s="19">
        <v>4</v>
      </c>
      <c r="H2935" s="53">
        <v>3</v>
      </c>
      <c r="I2935" s="17">
        <v>1</v>
      </c>
      <c r="J2935" s="30">
        <v>2</v>
      </c>
      <c r="K2935" s="49">
        <v>4</v>
      </c>
      <c r="L2935" s="16">
        <f t="shared" si="94"/>
        <v>17</v>
      </c>
    </row>
    <row r="2936" spans="1:12" x14ac:dyDescent="0.25">
      <c r="A2936">
        <v>2968</v>
      </c>
      <c r="B2936" t="str">
        <f t="shared" si="95"/>
        <v>West Virginia,Fayette County</v>
      </c>
      <c r="C2936" s="16" t="s">
        <v>102</v>
      </c>
      <c r="D2936" s="12" t="s">
        <v>133</v>
      </c>
      <c r="E2936" s="17" t="s">
        <v>4608</v>
      </c>
      <c r="F2936" s="43">
        <v>3</v>
      </c>
      <c r="G2936" s="27">
        <v>2</v>
      </c>
      <c r="H2936" s="53">
        <v>3</v>
      </c>
      <c r="I2936" s="17">
        <v>1</v>
      </c>
      <c r="J2936" s="30">
        <v>2</v>
      </c>
      <c r="K2936" s="49">
        <v>4</v>
      </c>
      <c r="L2936" s="16">
        <f t="shared" si="94"/>
        <v>15</v>
      </c>
    </row>
    <row r="2937" spans="1:12" x14ac:dyDescent="0.25">
      <c r="A2937">
        <v>2969</v>
      </c>
      <c r="B2937" t="str">
        <f t="shared" si="95"/>
        <v>West Virginia,Gilmer County</v>
      </c>
      <c r="C2937" s="16" t="s">
        <v>102</v>
      </c>
      <c r="D2937" s="12" t="s">
        <v>485</v>
      </c>
      <c r="E2937" s="17" t="s">
        <v>4102</v>
      </c>
      <c r="F2937" s="34">
        <v>4</v>
      </c>
      <c r="G2937" s="37">
        <v>5</v>
      </c>
      <c r="H2937" s="36">
        <v>4</v>
      </c>
      <c r="I2937" s="17">
        <v>1</v>
      </c>
      <c r="J2937" s="30">
        <v>2</v>
      </c>
      <c r="K2937" s="49">
        <v>4</v>
      </c>
      <c r="L2937" s="16">
        <f t="shared" si="94"/>
        <v>20</v>
      </c>
    </row>
    <row r="2938" spans="1:12" x14ac:dyDescent="0.25">
      <c r="A2938">
        <v>2970</v>
      </c>
      <c r="B2938" t="str">
        <f t="shared" si="95"/>
        <v>West Virginia,Grant County</v>
      </c>
      <c r="C2938" s="16" t="s">
        <v>102</v>
      </c>
      <c r="D2938" s="12" t="s">
        <v>235</v>
      </c>
      <c r="E2938" s="17" t="s">
        <v>4609</v>
      </c>
      <c r="F2938" s="34">
        <v>4</v>
      </c>
      <c r="G2938" s="17">
        <v>1</v>
      </c>
      <c r="H2938" s="53">
        <v>3</v>
      </c>
      <c r="I2938" s="17">
        <v>1</v>
      </c>
      <c r="J2938" s="30">
        <v>2</v>
      </c>
      <c r="K2938" s="49">
        <v>4</v>
      </c>
      <c r="L2938" s="16">
        <f t="shared" si="94"/>
        <v>15</v>
      </c>
    </row>
    <row r="2939" spans="1:12" x14ac:dyDescent="0.25">
      <c r="A2939">
        <v>2971</v>
      </c>
      <c r="B2939" t="str">
        <f t="shared" si="95"/>
        <v>West Virginia,Greenbrier County</v>
      </c>
      <c r="C2939" s="16" t="s">
        <v>102</v>
      </c>
      <c r="D2939" s="12" t="s">
        <v>1881</v>
      </c>
      <c r="E2939" s="17" t="s">
        <v>4806</v>
      </c>
      <c r="F2939" s="43">
        <v>3</v>
      </c>
      <c r="G2939" s="17">
        <v>1</v>
      </c>
      <c r="H2939" s="53">
        <v>3</v>
      </c>
      <c r="I2939" s="17">
        <v>1</v>
      </c>
      <c r="J2939" s="30">
        <v>2</v>
      </c>
      <c r="K2939" s="49">
        <v>4</v>
      </c>
      <c r="L2939" s="16">
        <f t="shared" si="94"/>
        <v>14</v>
      </c>
    </row>
    <row r="2940" spans="1:12" x14ac:dyDescent="0.25">
      <c r="A2940">
        <v>2974</v>
      </c>
      <c r="B2940" t="str">
        <f t="shared" si="95"/>
        <v>West Virginia,Hardy County</v>
      </c>
      <c r="C2940" s="16" t="s">
        <v>102</v>
      </c>
      <c r="D2940" s="12" t="s">
        <v>1882</v>
      </c>
      <c r="E2940" s="17" t="s">
        <v>4610</v>
      </c>
      <c r="F2940" s="34">
        <v>4</v>
      </c>
      <c r="G2940" s="17">
        <v>1</v>
      </c>
      <c r="H2940" s="53">
        <v>3</v>
      </c>
      <c r="I2940" s="17">
        <v>1</v>
      </c>
      <c r="J2940" s="30">
        <v>2</v>
      </c>
      <c r="K2940" s="49">
        <v>4</v>
      </c>
      <c r="L2940" s="16">
        <f t="shared" si="94"/>
        <v>15</v>
      </c>
    </row>
    <row r="2941" spans="1:12" x14ac:dyDescent="0.25">
      <c r="A2941">
        <v>2975</v>
      </c>
      <c r="B2941" t="str">
        <f t="shared" si="95"/>
        <v>West Virginia,Harrison County</v>
      </c>
      <c r="C2941" s="16" t="s">
        <v>102</v>
      </c>
      <c r="D2941" s="12" t="s">
        <v>652</v>
      </c>
      <c r="E2941" s="17" t="s">
        <v>4399</v>
      </c>
      <c r="F2941" s="43">
        <v>3</v>
      </c>
      <c r="G2941" s="19">
        <v>4</v>
      </c>
      <c r="H2941" s="53">
        <v>3</v>
      </c>
      <c r="I2941" s="17">
        <v>1</v>
      </c>
      <c r="J2941" s="30">
        <v>2</v>
      </c>
      <c r="K2941" s="49">
        <v>4</v>
      </c>
      <c r="L2941" s="16">
        <f t="shared" si="94"/>
        <v>17</v>
      </c>
    </row>
    <row r="2942" spans="1:12" x14ac:dyDescent="0.25">
      <c r="A2942">
        <v>2976</v>
      </c>
      <c r="B2942" t="str">
        <f t="shared" si="95"/>
        <v>West Virginia,Jackson County</v>
      </c>
      <c r="C2942" s="16" t="s">
        <v>102</v>
      </c>
      <c r="D2942" s="12" t="s">
        <v>140</v>
      </c>
      <c r="E2942" s="17" t="s">
        <v>4162</v>
      </c>
      <c r="F2942" s="34">
        <v>4</v>
      </c>
      <c r="G2942" s="37">
        <v>5</v>
      </c>
      <c r="H2942" s="53">
        <v>3</v>
      </c>
      <c r="I2942" s="17">
        <v>1</v>
      </c>
      <c r="J2942" s="30">
        <v>2</v>
      </c>
      <c r="K2942" s="49">
        <v>4</v>
      </c>
      <c r="L2942" s="16">
        <f t="shared" si="94"/>
        <v>19</v>
      </c>
    </row>
    <row r="2943" spans="1:12" x14ac:dyDescent="0.25">
      <c r="A2943">
        <v>2977</v>
      </c>
      <c r="B2943" t="str">
        <f t="shared" si="95"/>
        <v>West Virginia,Jefferson County</v>
      </c>
      <c r="C2943" s="16" t="s">
        <v>102</v>
      </c>
      <c r="D2943" s="12" t="s">
        <v>141</v>
      </c>
      <c r="E2943" s="17" t="s">
        <v>4256</v>
      </c>
      <c r="F2943" s="34">
        <v>4</v>
      </c>
      <c r="G2943" s="27">
        <v>2</v>
      </c>
      <c r="H2943" s="36">
        <v>4</v>
      </c>
      <c r="I2943" s="17">
        <v>1</v>
      </c>
      <c r="J2943" s="30">
        <v>2</v>
      </c>
      <c r="K2943" s="49">
        <v>4</v>
      </c>
      <c r="L2943" s="16">
        <f t="shared" si="94"/>
        <v>17</v>
      </c>
    </row>
    <row r="2944" spans="1:12" x14ac:dyDescent="0.25">
      <c r="A2944">
        <v>2978</v>
      </c>
      <c r="B2944" t="str">
        <f t="shared" si="95"/>
        <v>West Virginia,Kanawha County</v>
      </c>
      <c r="C2944" s="16" t="s">
        <v>102</v>
      </c>
      <c r="D2944" s="12" t="s">
        <v>1883</v>
      </c>
      <c r="E2944" s="17" t="s">
        <v>4163</v>
      </c>
      <c r="F2944" s="34">
        <v>4</v>
      </c>
      <c r="G2944" s="19">
        <v>4</v>
      </c>
      <c r="H2944" s="36">
        <v>4</v>
      </c>
      <c r="I2944" s="17">
        <v>1</v>
      </c>
      <c r="J2944" s="30">
        <v>2</v>
      </c>
      <c r="K2944" s="49">
        <v>4</v>
      </c>
      <c r="L2944" s="16">
        <f t="shared" si="94"/>
        <v>19</v>
      </c>
    </row>
    <row r="2945" spans="1:12" x14ac:dyDescent="0.25">
      <c r="A2945">
        <v>2979</v>
      </c>
      <c r="B2945" t="str">
        <f t="shared" si="95"/>
        <v>West Virginia,Lewis County</v>
      </c>
      <c r="C2945" s="16" t="s">
        <v>102</v>
      </c>
      <c r="D2945" s="12" t="s">
        <v>577</v>
      </c>
      <c r="E2945" s="17" t="s">
        <v>4972</v>
      </c>
      <c r="F2945" s="43">
        <v>3</v>
      </c>
      <c r="G2945" s="27">
        <v>2</v>
      </c>
      <c r="H2945" s="17">
        <v>1</v>
      </c>
      <c r="I2945" s="17">
        <v>1</v>
      </c>
      <c r="J2945" s="30">
        <v>2</v>
      </c>
      <c r="K2945" s="49">
        <v>4</v>
      </c>
      <c r="L2945" s="16">
        <f t="shared" si="94"/>
        <v>13</v>
      </c>
    </row>
    <row r="2946" spans="1:12" x14ac:dyDescent="0.25">
      <c r="A2946">
        <v>2980</v>
      </c>
      <c r="B2946" t="str">
        <f t="shared" si="95"/>
        <v>West Virginia,Lincoln County</v>
      </c>
      <c r="C2946" s="16" t="s">
        <v>102</v>
      </c>
      <c r="D2946" s="12" t="s">
        <v>243</v>
      </c>
      <c r="E2946" s="17" t="s">
        <v>4103</v>
      </c>
      <c r="F2946" s="34">
        <v>4</v>
      </c>
      <c r="G2946" s="37">
        <v>5</v>
      </c>
      <c r="H2946" s="36">
        <v>4</v>
      </c>
      <c r="I2946" s="17">
        <v>1</v>
      </c>
      <c r="J2946" s="30">
        <v>2</v>
      </c>
      <c r="K2946" s="49">
        <v>4</v>
      </c>
      <c r="L2946" s="16">
        <f t="shared" ref="L2946:L3009" si="96">SUM(F2946:K2946)</f>
        <v>20</v>
      </c>
    </row>
    <row r="2947" spans="1:12" x14ac:dyDescent="0.25">
      <c r="A2947">
        <v>2981</v>
      </c>
      <c r="B2947" t="str">
        <f t="shared" ref="B2947:B3010" si="97">C2947&amp;","&amp;D2947</f>
        <v>West Virginia,Logan County</v>
      </c>
      <c r="C2947" s="16" t="s">
        <v>102</v>
      </c>
      <c r="D2947" s="12" t="s">
        <v>245</v>
      </c>
      <c r="E2947" s="17" t="s">
        <v>4611</v>
      </c>
      <c r="F2947" s="34">
        <v>4</v>
      </c>
      <c r="G2947" s="37">
        <v>5</v>
      </c>
      <c r="H2947" s="17">
        <v>1</v>
      </c>
      <c r="I2947" s="17">
        <v>1</v>
      </c>
      <c r="J2947" s="30">
        <v>2</v>
      </c>
      <c r="K2947" s="49">
        <v>4</v>
      </c>
      <c r="L2947" s="16">
        <f t="shared" si="96"/>
        <v>17</v>
      </c>
    </row>
    <row r="2948" spans="1:12" x14ac:dyDescent="0.25">
      <c r="A2948">
        <v>2982</v>
      </c>
      <c r="B2948" t="str">
        <f t="shared" si="97"/>
        <v>West Virginia,McDowell County</v>
      </c>
      <c r="C2948" s="16" t="s">
        <v>102</v>
      </c>
      <c r="D2948" s="12" t="s">
        <v>1348</v>
      </c>
      <c r="E2948" s="17" t="s">
        <v>5000</v>
      </c>
      <c r="F2948" s="43">
        <v>3</v>
      </c>
      <c r="G2948" s="17">
        <v>1</v>
      </c>
      <c r="H2948" s="17">
        <v>1</v>
      </c>
      <c r="I2948" s="17">
        <v>1</v>
      </c>
      <c r="J2948" s="30">
        <v>2</v>
      </c>
      <c r="K2948" s="49">
        <v>4</v>
      </c>
      <c r="L2948" s="16">
        <f t="shared" si="96"/>
        <v>12</v>
      </c>
    </row>
    <row r="2949" spans="1:12" x14ac:dyDescent="0.25">
      <c r="A2949">
        <v>2983</v>
      </c>
      <c r="B2949" t="str">
        <f t="shared" si="97"/>
        <v>West Virginia,Marion County</v>
      </c>
      <c r="C2949" s="16" t="s">
        <v>102</v>
      </c>
      <c r="D2949" s="12" t="s">
        <v>151</v>
      </c>
      <c r="E2949" s="17" t="s">
        <v>4257</v>
      </c>
      <c r="F2949" s="34">
        <v>4</v>
      </c>
      <c r="G2949" s="19">
        <v>4</v>
      </c>
      <c r="H2949" s="53">
        <v>3</v>
      </c>
      <c r="I2949" s="17">
        <v>1</v>
      </c>
      <c r="J2949" s="30">
        <v>2</v>
      </c>
      <c r="K2949" s="49">
        <v>4</v>
      </c>
      <c r="L2949" s="16">
        <f t="shared" si="96"/>
        <v>18</v>
      </c>
    </row>
    <row r="2950" spans="1:12" x14ac:dyDescent="0.25">
      <c r="A2950">
        <v>2984</v>
      </c>
      <c r="B2950" t="str">
        <f t="shared" si="97"/>
        <v>West Virginia,Marshall County</v>
      </c>
      <c r="C2950" s="16" t="s">
        <v>102</v>
      </c>
      <c r="D2950" s="12" t="s">
        <v>152</v>
      </c>
      <c r="E2950" s="17" t="s">
        <v>4400</v>
      </c>
      <c r="F2950" s="43">
        <v>3</v>
      </c>
      <c r="G2950" s="19">
        <v>4</v>
      </c>
      <c r="H2950" s="53">
        <v>3</v>
      </c>
      <c r="I2950" s="17">
        <v>1</v>
      </c>
      <c r="J2950" s="30">
        <v>2</v>
      </c>
      <c r="K2950" s="49">
        <v>4</v>
      </c>
      <c r="L2950" s="16">
        <f t="shared" si="96"/>
        <v>17</v>
      </c>
    </row>
    <row r="2951" spans="1:12" x14ac:dyDescent="0.25">
      <c r="A2951">
        <v>2985</v>
      </c>
      <c r="B2951" t="str">
        <f t="shared" si="97"/>
        <v>West Virginia,Mason County</v>
      </c>
      <c r="C2951" s="16" t="s">
        <v>102</v>
      </c>
      <c r="D2951" s="12" t="s">
        <v>620</v>
      </c>
      <c r="E2951" s="17" t="s">
        <v>4019</v>
      </c>
      <c r="F2951" s="22">
        <v>6</v>
      </c>
      <c r="G2951" s="39">
        <v>7</v>
      </c>
      <c r="H2951" s="53">
        <v>3</v>
      </c>
      <c r="I2951" s="17">
        <v>1</v>
      </c>
      <c r="J2951" s="30">
        <v>2</v>
      </c>
      <c r="K2951" s="49">
        <v>4</v>
      </c>
      <c r="L2951" s="16">
        <f t="shared" si="96"/>
        <v>23</v>
      </c>
    </row>
    <row r="2952" spans="1:12" x14ac:dyDescent="0.25">
      <c r="A2952">
        <v>2986</v>
      </c>
      <c r="B2952" t="str">
        <f t="shared" si="97"/>
        <v>West Virginia,Mercer County</v>
      </c>
      <c r="C2952" s="16" t="s">
        <v>102</v>
      </c>
      <c r="D2952" s="12" t="s">
        <v>623</v>
      </c>
      <c r="E2952" s="17" t="s">
        <v>4807</v>
      </c>
      <c r="F2952" s="43">
        <v>3</v>
      </c>
      <c r="G2952" s="17">
        <v>1</v>
      </c>
      <c r="H2952" s="53">
        <v>3</v>
      </c>
      <c r="I2952" s="17">
        <v>1</v>
      </c>
      <c r="J2952" s="30">
        <v>2</v>
      </c>
      <c r="K2952" s="49">
        <v>4</v>
      </c>
      <c r="L2952" s="16">
        <f t="shared" si="96"/>
        <v>14</v>
      </c>
    </row>
    <row r="2953" spans="1:12" x14ac:dyDescent="0.25">
      <c r="A2953">
        <v>2987</v>
      </c>
      <c r="B2953" t="str">
        <f t="shared" si="97"/>
        <v>West Virginia,Mineral County</v>
      </c>
      <c r="C2953" s="16" t="s">
        <v>102</v>
      </c>
      <c r="D2953" s="12" t="s">
        <v>362</v>
      </c>
      <c r="E2953" s="17" t="s">
        <v>4401</v>
      </c>
      <c r="F2953" s="34">
        <v>4</v>
      </c>
      <c r="G2953" s="27">
        <v>2</v>
      </c>
      <c r="H2953" s="53">
        <v>3</v>
      </c>
      <c r="I2953" s="17">
        <v>1</v>
      </c>
      <c r="J2953" s="30">
        <v>2</v>
      </c>
      <c r="K2953" s="49">
        <v>4</v>
      </c>
      <c r="L2953" s="16">
        <f t="shared" si="96"/>
        <v>16</v>
      </c>
    </row>
    <row r="2954" spans="1:12" x14ac:dyDescent="0.25">
      <c r="A2954">
        <v>2988</v>
      </c>
      <c r="B2954" t="str">
        <f t="shared" si="97"/>
        <v>West Virginia,Mingo County</v>
      </c>
      <c r="C2954" s="16" t="s">
        <v>102</v>
      </c>
      <c r="D2954" s="12" t="s">
        <v>1884</v>
      </c>
      <c r="E2954" s="17" t="s">
        <v>4808</v>
      </c>
      <c r="F2954" s="34">
        <v>4</v>
      </c>
      <c r="G2954" s="19">
        <v>4</v>
      </c>
      <c r="H2954" s="17">
        <v>1</v>
      </c>
      <c r="I2954" s="17">
        <v>1</v>
      </c>
      <c r="J2954" s="30">
        <v>2</v>
      </c>
      <c r="K2954" s="49">
        <v>4</v>
      </c>
      <c r="L2954" s="16">
        <f t="shared" si="96"/>
        <v>16</v>
      </c>
    </row>
    <row r="2955" spans="1:12" x14ac:dyDescent="0.25">
      <c r="A2955">
        <v>2989</v>
      </c>
      <c r="B2955" t="str">
        <f t="shared" si="97"/>
        <v>West Virginia,Monongalia County</v>
      </c>
      <c r="C2955" s="16" t="s">
        <v>102</v>
      </c>
      <c r="D2955" s="12" t="s">
        <v>1885</v>
      </c>
      <c r="E2955" s="17" t="s">
        <v>4402</v>
      </c>
      <c r="F2955" s="43">
        <v>3</v>
      </c>
      <c r="G2955" s="19">
        <v>4</v>
      </c>
      <c r="H2955" s="53">
        <v>3</v>
      </c>
      <c r="I2955" s="17">
        <v>1</v>
      </c>
      <c r="J2955" s="30">
        <v>2</v>
      </c>
      <c r="K2955" s="49">
        <v>4</v>
      </c>
      <c r="L2955" s="16">
        <f t="shared" si="96"/>
        <v>17</v>
      </c>
    </row>
    <row r="2956" spans="1:12" x14ac:dyDescent="0.25">
      <c r="A2956">
        <v>2990</v>
      </c>
      <c r="B2956" t="str">
        <f t="shared" si="97"/>
        <v>West Virginia,Monroe County</v>
      </c>
      <c r="C2956" s="16" t="s">
        <v>102</v>
      </c>
      <c r="D2956" s="12" t="s">
        <v>154</v>
      </c>
      <c r="E2956" s="17" t="s">
        <v>4809</v>
      </c>
      <c r="F2956" s="43">
        <v>3</v>
      </c>
      <c r="G2956" s="17">
        <v>1</v>
      </c>
      <c r="H2956" s="53">
        <v>3</v>
      </c>
      <c r="I2956" s="17">
        <v>1</v>
      </c>
      <c r="J2956" s="30">
        <v>2</v>
      </c>
      <c r="K2956" s="49">
        <v>4</v>
      </c>
      <c r="L2956" s="16">
        <f t="shared" si="96"/>
        <v>14</v>
      </c>
    </row>
    <row r="2957" spans="1:12" x14ac:dyDescent="0.25">
      <c r="A2957">
        <v>2991</v>
      </c>
      <c r="B2957" t="str">
        <f t="shared" si="97"/>
        <v>West Virginia,Morgan County</v>
      </c>
      <c r="C2957" s="16" t="s">
        <v>102</v>
      </c>
      <c r="D2957" s="12" t="s">
        <v>156</v>
      </c>
      <c r="E2957" s="17" t="s">
        <v>4258</v>
      </c>
      <c r="F2957" s="34">
        <v>4</v>
      </c>
      <c r="G2957" s="27">
        <v>2</v>
      </c>
      <c r="H2957" s="36">
        <v>4</v>
      </c>
      <c r="I2957" s="17">
        <v>1</v>
      </c>
      <c r="J2957" s="30">
        <v>2</v>
      </c>
      <c r="K2957" s="49">
        <v>4</v>
      </c>
      <c r="L2957" s="16">
        <f t="shared" si="96"/>
        <v>17</v>
      </c>
    </row>
    <row r="2958" spans="1:12" x14ac:dyDescent="0.25">
      <c r="A2958">
        <v>2992</v>
      </c>
      <c r="B2958" t="str">
        <f t="shared" si="97"/>
        <v>West Virginia,Nicholas County</v>
      </c>
      <c r="C2958" s="16" t="s">
        <v>102</v>
      </c>
      <c r="D2958" s="12" t="s">
        <v>837</v>
      </c>
      <c r="E2958" s="17" t="s">
        <v>4403</v>
      </c>
      <c r="F2958" s="43">
        <v>3</v>
      </c>
      <c r="G2958" s="19">
        <v>4</v>
      </c>
      <c r="H2958" s="53">
        <v>3</v>
      </c>
      <c r="I2958" s="17">
        <v>1</v>
      </c>
      <c r="J2958" s="30">
        <v>2</v>
      </c>
      <c r="K2958" s="49">
        <v>4</v>
      </c>
      <c r="L2958" s="16">
        <f t="shared" si="96"/>
        <v>17</v>
      </c>
    </row>
    <row r="2959" spans="1:12" x14ac:dyDescent="0.25">
      <c r="A2959">
        <v>2993</v>
      </c>
      <c r="B2959" t="str">
        <f t="shared" si="97"/>
        <v>West Virginia,Ohio County</v>
      </c>
      <c r="C2959" s="16" t="s">
        <v>102</v>
      </c>
      <c r="D2959" s="12" t="s">
        <v>662</v>
      </c>
      <c r="E2959" s="17" t="s">
        <v>4404</v>
      </c>
      <c r="F2959" s="43">
        <v>3</v>
      </c>
      <c r="G2959" s="19">
        <v>4</v>
      </c>
      <c r="H2959" s="53">
        <v>3</v>
      </c>
      <c r="I2959" s="17">
        <v>1</v>
      </c>
      <c r="J2959" s="30">
        <v>2</v>
      </c>
      <c r="K2959" s="49">
        <v>4</v>
      </c>
      <c r="L2959" s="16">
        <f t="shared" si="96"/>
        <v>17</v>
      </c>
    </row>
    <row r="2960" spans="1:12" x14ac:dyDescent="0.25">
      <c r="A2960">
        <v>2995</v>
      </c>
      <c r="B2960" t="str">
        <f t="shared" si="97"/>
        <v>West Virginia,Pleasants County</v>
      </c>
      <c r="C2960" s="16" t="s">
        <v>102</v>
      </c>
      <c r="D2960" s="12" t="s">
        <v>1886</v>
      </c>
      <c r="E2960" s="17" t="s">
        <v>4164</v>
      </c>
      <c r="F2960" s="34">
        <v>4</v>
      </c>
      <c r="G2960" s="19">
        <v>4</v>
      </c>
      <c r="H2960" s="36">
        <v>4</v>
      </c>
      <c r="I2960" s="17">
        <v>1</v>
      </c>
      <c r="J2960" s="30">
        <v>2</v>
      </c>
      <c r="K2960" s="49">
        <v>4</v>
      </c>
      <c r="L2960" s="16">
        <f t="shared" si="96"/>
        <v>19</v>
      </c>
    </row>
    <row r="2961" spans="1:12" x14ac:dyDescent="0.25">
      <c r="A2961">
        <v>2997</v>
      </c>
      <c r="B2961" t="str">
        <f t="shared" si="97"/>
        <v>West Virginia,Preston County</v>
      </c>
      <c r="C2961" s="16" t="s">
        <v>102</v>
      </c>
      <c r="D2961" s="12" t="s">
        <v>1887</v>
      </c>
      <c r="E2961" s="17" t="s">
        <v>4612</v>
      </c>
      <c r="F2961" s="43">
        <v>3</v>
      </c>
      <c r="G2961" s="27">
        <v>2</v>
      </c>
      <c r="H2961" s="53">
        <v>3</v>
      </c>
      <c r="I2961" s="17">
        <v>1</v>
      </c>
      <c r="J2961" s="30">
        <v>2</v>
      </c>
      <c r="K2961" s="49">
        <v>4</v>
      </c>
      <c r="L2961" s="16">
        <f t="shared" si="96"/>
        <v>15</v>
      </c>
    </row>
    <row r="2962" spans="1:12" x14ac:dyDescent="0.25">
      <c r="A2962">
        <v>2998</v>
      </c>
      <c r="B2962" t="str">
        <f t="shared" si="97"/>
        <v>West Virginia,Putnam County</v>
      </c>
      <c r="C2962" s="16" t="s">
        <v>102</v>
      </c>
      <c r="D2962" s="12" t="s">
        <v>431</v>
      </c>
      <c r="E2962" s="17" t="s">
        <v>4104</v>
      </c>
      <c r="F2962" s="34">
        <v>4</v>
      </c>
      <c r="G2962" s="37">
        <v>5</v>
      </c>
      <c r="H2962" s="36">
        <v>4</v>
      </c>
      <c r="I2962" s="17">
        <v>1</v>
      </c>
      <c r="J2962" s="30">
        <v>2</v>
      </c>
      <c r="K2962" s="49">
        <v>4</v>
      </c>
      <c r="L2962" s="16">
        <f t="shared" si="96"/>
        <v>20</v>
      </c>
    </row>
    <row r="2963" spans="1:12" x14ac:dyDescent="0.25">
      <c r="A2963">
        <v>2999</v>
      </c>
      <c r="B2963" t="str">
        <f t="shared" si="97"/>
        <v>West Virginia,Raleigh County</v>
      </c>
      <c r="C2963" s="16" t="s">
        <v>102</v>
      </c>
      <c r="D2963" s="12" t="s">
        <v>1888</v>
      </c>
      <c r="E2963" s="17" t="s">
        <v>4810</v>
      </c>
      <c r="F2963" s="43">
        <v>3</v>
      </c>
      <c r="G2963" s="17">
        <v>1</v>
      </c>
      <c r="H2963" s="53">
        <v>3</v>
      </c>
      <c r="I2963" s="17">
        <v>1</v>
      </c>
      <c r="J2963" s="30">
        <v>2</v>
      </c>
      <c r="K2963" s="49">
        <v>4</v>
      </c>
      <c r="L2963" s="16">
        <f t="shared" si="96"/>
        <v>14</v>
      </c>
    </row>
    <row r="2964" spans="1:12" x14ac:dyDescent="0.25">
      <c r="A2964">
        <v>3000</v>
      </c>
      <c r="B2964" t="str">
        <f t="shared" si="97"/>
        <v>West Virginia,Randolph County</v>
      </c>
      <c r="C2964" s="16" t="s">
        <v>102</v>
      </c>
      <c r="D2964" s="12" t="s">
        <v>160</v>
      </c>
      <c r="E2964" s="17" t="s">
        <v>4613</v>
      </c>
      <c r="F2964" s="43">
        <v>3</v>
      </c>
      <c r="G2964" s="27">
        <v>2</v>
      </c>
      <c r="H2964" s="53">
        <v>3</v>
      </c>
      <c r="I2964" s="17">
        <v>1</v>
      </c>
      <c r="J2964" s="30">
        <v>2</v>
      </c>
      <c r="K2964" s="49">
        <v>4</v>
      </c>
      <c r="L2964" s="16">
        <f t="shared" si="96"/>
        <v>15</v>
      </c>
    </row>
    <row r="2965" spans="1:12" x14ac:dyDescent="0.25">
      <c r="A2965">
        <v>3001</v>
      </c>
      <c r="B2965" t="str">
        <f t="shared" si="97"/>
        <v>West Virginia,Ritchie County</v>
      </c>
      <c r="C2965" s="16" t="s">
        <v>102</v>
      </c>
      <c r="D2965" s="12" t="s">
        <v>1889</v>
      </c>
      <c r="E2965" s="17" t="s">
        <v>4165</v>
      </c>
      <c r="F2965" s="34">
        <v>4</v>
      </c>
      <c r="G2965" s="19">
        <v>4</v>
      </c>
      <c r="H2965" s="36">
        <v>4</v>
      </c>
      <c r="I2965" s="17">
        <v>1</v>
      </c>
      <c r="J2965" s="30">
        <v>2</v>
      </c>
      <c r="K2965" s="49">
        <v>4</v>
      </c>
      <c r="L2965" s="16">
        <f t="shared" si="96"/>
        <v>19</v>
      </c>
    </row>
    <row r="2966" spans="1:12" x14ac:dyDescent="0.25">
      <c r="A2966">
        <v>3002</v>
      </c>
      <c r="B2966" t="str">
        <f t="shared" si="97"/>
        <v>West Virginia,Roane County</v>
      </c>
      <c r="C2966" s="16" t="s">
        <v>102</v>
      </c>
      <c r="D2966" s="12" t="s">
        <v>1619</v>
      </c>
      <c r="E2966" s="17" t="s">
        <v>4405</v>
      </c>
      <c r="F2966" s="43">
        <v>3</v>
      </c>
      <c r="G2966" s="19">
        <v>4</v>
      </c>
      <c r="H2966" s="53">
        <v>3</v>
      </c>
      <c r="I2966" s="17">
        <v>1</v>
      </c>
      <c r="J2966" s="30">
        <v>2</v>
      </c>
      <c r="K2966" s="49">
        <v>4</v>
      </c>
      <c r="L2966" s="16">
        <f t="shared" si="96"/>
        <v>17</v>
      </c>
    </row>
    <row r="2967" spans="1:12" x14ac:dyDescent="0.25">
      <c r="A2967">
        <v>3003</v>
      </c>
      <c r="B2967" t="str">
        <f t="shared" si="97"/>
        <v>West Virginia,Summers County</v>
      </c>
      <c r="C2967" s="16" t="s">
        <v>102</v>
      </c>
      <c r="D2967" s="12" t="s">
        <v>1890</v>
      </c>
      <c r="E2967" s="17" t="s">
        <v>4811</v>
      </c>
      <c r="F2967" s="43">
        <v>3</v>
      </c>
      <c r="G2967" s="17">
        <v>1</v>
      </c>
      <c r="H2967" s="53">
        <v>3</v>
      </c>
      <c r="I2967" s="17">
        <v>1</v>
      </c>
      <c r="J2967" s="30">
        <v>2</v>
      </c>
      <c r="K2967" s="49">
        <v>4</v>
      </c>
      <c r="L2967" s="16">
        <f t="shared" si="96"/>
        <v>14</v>
      </c>
    </row>
    <row r="2968" spans="1:12" x14ac:dyDescent="0.25">
      <c r="A2968">
        <v>3004</v>
      </c>
      <c r="B2968" t="str">
        <f t="shared" si="97"/>
        <v>West Virginia,Taylor County</v>
      </c>
      <c r="C2968" s="16" t="s">
        <v>102</v>
      </c>
      <c r="D2968" s="12" t="s">
        <v>438</v>
      </c>
      <c r="E2968" s="17" t="s">
        <v>4812</v>
      </c>
      <c r="F2968" s="34">
        <v>4</v>
      </c>
      <c r="G2968" s="19">
        <v>4</v>
      </c>
      <c r="H2968" s="17">
        <v>1</v>
      </c>
      <c r="I2968" s="17">
        <v>1</v>
      </c>
      <c r="J2968" s="30">
        <v>2</v>
      </c>
      <c r="K2968" s="49">
        <v>4</v>
      </c>
      <c r="L2968" s="16">
        <f t="shared" si="96"/>
        <v>16</v>
      </c>
    </row>
    <row r="2969" spans="1:12" x14ac:dyDescent="0.25">
      <c r="A2969">
        <v>3005</v>
      </c>
      <c r="B2969" t="str">
        <f t="shared" si="97"/>
        <v>West Virginia,Tucker County</v>
      </c>
      <c r="C2969" s="16" t="s">
        <v>102</v>
      </c>
      <c r="D2969" s="12" t="s">
        <v>1891</v>
      </c>
      <c r="E2969" s="17" t="s">
        <v>4614</v>
      </c>
      <c r="F2969" s="43">
        <v>3</v>
      </c>
      <c r="G2969" s="27">
        <v>2</v>
      </c>
      <c r="H2969" s="53">
        <v>3</v>
      </c>
      <c r="I2969" s="17">
        <v>1</v>
      </c>
      <c r="J2969" s="30">
        <v>2</v>
      </c>
      <c r="K2969" s="49">
        <v>4</v>
      </c>
      <c r="L2969" s="16">
        <f t="shared" si="96"/>
        <v>15</v>
      </c>
    </row>
    <row r="2970" spans="1:12" x14ac:dyDescent="0.25">
      <c r="A2970">
        <v>3006</v>
      </c>
      <c r="B2970" t="str">
        <f t="shared" si="97"/>
        <v>West Virginia,Tyler County</v>
      </c>
      <c r="C2970" s="16" t="s">
        <v>102</v>
      </c>
      <c r="D2970" s="12" t="s">
        <v>1768</v>
      </c>
      <c r="E2970" s="17" t="s">
        <v>4259</v>
      </c>
      <c r="F2970" s="43">
        <v>3</v>
      </c>
      <c r="G2970" s="19">
        <v>4</v>
      </c>
      <c r="H2970" s="36">
        <v>4</v>
      </c>
      <c r="I2970" s="17">
        <v>1</v>
      </c>
      <c r="J2970" s="30">
        <v>2</v>
      </c>
      <c r="K2970" s="49">
        <v>4</v>
      </c>
      <c r="L2970" s="16">
        <f t="shared" si="96"/>
        <v>18</v>
      </c>
    </row>
    <row r="2971" spans="1:12" x14ac:dyDescent="0.25">
      <c r="A2971">
        <v>3007</v>
      </c>
      <c r="B2971" t="str">
        <f t="shared" si="97"/>
        <v>West Virginia,Upshur County</v>
      </c>
      <c r="C2971" s="16" t="s">
        <v>102</v>
      </c>
      <c r="D2971" s="12" t="s">
        <v>1769</v>
      </c>
      <c r="E2971" s="17" t="s">
        <v>4615</v>
      </c>
      <c r="F2971" s="43">
        <v>3</v>
      </c>
      <c r="G2971" s="27">
        <v>2</v>
      </c>
      <c r="H2971" s="53">
        <v>3</v>
      </c>
      <c r="I2971" s="17">
        <v>1</v>
      </c>
      <c r="J2971" s="30">
        <v>2</v>
      </c>
      <c r="K2971" s="49">
        <v>4</v>
      </c>
      <c r="L2971" s="16">
        <f t="shared" si="96"/>
        <v>15</v>
      </c>
    </row>
    <row r="2972" spans="1:12" x14ac:dyDescent="0.25">
      <c r="A2972">
        <v>3008</v>
      </c>
      <c r="B2972" t="str">
        <f t="shared" si="97"/>
        <v>West Virginia,Wayne County</v>
      </c>
      <c r="C2972" s="16" t="s">
        <v>102</v>
      </c>
      <c r="D2972" s="12" t="s">
        <v>543</v>
      </c>
      <c r="E2972" s="17" t="s">
        <v>4105</v>
      </c>
      <c r="F2972" s="34">
        <v>4</v>
      </c>
      <c r="G2972" s="37">
        <v>5</v>
      </c>
      <c r="H2972" s="36">
        <v>4</v>
      </c>
      <c r="I2972" s="17">
        <v>1</v>
      </c>
      <c r="J2972" s="30">
        <v>2</v>
      </c>
      <c r="K2972" s="49">
        <v>4</v>
      </c>
      <c r="L2972" s="16">
        <f t="shared" si="96"/>
        <v>20</v>
      </c>
    </row>
    <row r="2973" spans="1:12" x14ac:dyDescent="0.25">
      <c r="A2973">
        <v>3009</v>
      </c>
      <c r="B2973" t="str">
        <f t="shared" si="97"/>
        <v>West Virginia,Webster County</v>
      </c>
      <c r="C2973" s="16" t="s">
        <v>102</v>
      </c>
      <c r="D2973" s="12" t="s">
        <v>544</v>
      </c>
      <c r="E2973" s="17" t="s">
        <v>4911</v>
      </c>
      <c r="F2973" s="43">
        <v>3</v>
      </c>
      <c r="G2973" s="19">
        <v>4</v>
      </c>
      <c r="H2973" s="17">
        <v>1</v>
      </c>
      <c r="I2973" s="17">
        <v>1</v>
      </c>
      <c r="J2973" s="30">
        <v>2</v>
      </c>
      <c r="K2973" s="49">
        <v>4</v>
      </c>
      <c r="L2973" s="16">
        <f t="shared" si="96"/>
        <v>15</v>
      </c>
    </row>
    <row r="2974" spans="1:12" x14ac:dyDescent="0.25">
      <c r="A2974">
        <v>3010</v>
      </c>
      <c r="B2974" t="str">
        <f t="shared" si="97"/>
        <v>West Virginia,Wetzel County</v>
      </c>
      <c r="C2974" s="16" t="s">
        <v>102</v>
      </c>
      <c r="D2974" s="12" t="s">
        <v>1892</v>
      </c>
      <c r="E2974" s="17" t="s">
        <v>4616</v>
      </c>
      <c r="F2974" s="43">
        <v>3</v>
      </c>
      <c r="G2974" s="27">
        <v>2</v>
      </c>
      <c r="H2974" s="53">
        <v>3</v>
      </c>
      <c r="I2974" s="17">
        <v>1</v>
      </c>
      <c r="J2974" s="30">
        <v>2</v>
      </c>
      <c r="K2974" s="49">
        <v>4</v>
      </c>
      <c r="L2974" s="16">
        <f t="shared" si="96"/>
        <v>15</v>
      </c>
    </row>
    <row r="2975" spans="1:12" x14ac:dyDescent="0.25">
      <c r="A2975">
        <v>3011</v>
      </c>
      <c r="B2975" t="str">
        <f t="shared" si="97"/>
        <v>West Virginia,Wirt County</v>
      </c>
      <c r="C2975" s="16" t="s">
        <v>102</v>
      </c>
      <c r="D2975" s="12" t="s">
        <v>1893</v>
      </c>
      <c r="E2975" s="17" t="s">
        <v>4260</v>
      </c>
      <c r="F2975" s="43">
        <v>3</v>
      </c>
      <c r="G2975" s="19">
        <v>4</v>
      </c>
      <c r="H2975" s="36">
        <v>4</v>
      </c>
      <c r="I2975" s="17">
        <v>1</v>
      </c>
      <c r="J2975" s="30">
        <v>2</v>
      </c>
      <c r="K2975" s="49">
        <v>4</v>
      </c>
      <c r="L2975" s="16">
        <f t="shared" si="96"/>
        <v>18</v>
      </c>
    </row>
    <row r="2976" spans="1:12" x14ac:dyDescent="0.25">
      <c r="A2976">
        <v>3013</v>
      </c>
      <c r="B2976" t="str">
        <f t="shared" si="97"/>
        <v>West Virginia,Wyoming County</v>
      </c>
      <c r="C2976" s="16" t="s">
        <v>102</v>
      </c>
      <c r="D2976" s="12" t="s">
        <v>1309</v>
      </c>
      <c r="E2976" s="17" t="s">
        <v>5001</v>
      </c>
      <c r="F2976" s="43">
        <v>3</v>
      </c>
      <c r="G2976" s="17">
        <v>1</v>
      </c>
      <c r="H2976" s="17">
        <v>1</v>
      </c>
      <c r="I2976" s="17">
        <v>1</v>
      </c>
      <c r="J2976" s="30">
        <v>2</v>
      </c>
      <c r="K2976" s="49">
        <v>4</v>
      </c>
      <c r="L2976" s="16">
        <f t="shared" si="96"/>
        <v>12</v>
      </c>
    </row>
    <row r="2977" spans="1:12" x14ac:dyDescent="0.25">
      <c r="A2977">
        <v>3014</v>
      </c>
      <c r="B2977" t="str">
        <f t="shared" si="97"/>
        <v>Wisconsin,Adams County</v>
      </c>
      <c r="C2977" s="16" t="s">
        <v>103</v>
      </c>
      <c r="D2977" s="12" t="s">
        <v>327</v>
      </c>
      <c r="E2977" s="17" t="s">
        <v>4406</v>
      </c>
      <c r="F2977" s="34">
        <v>4</v>
      </c>
      <c r="G2977" s="19">
        <v>4</v>
      </c>
      <c r="H2977" s="53">
        <v>3</v>
      </c>
      <c r="I2977" s="17">
        <v>1</v>
      </c>
      <c r="J2977" s="17">
        <v>1</v>
      </c>
      <c r="K2977" s="49">
        <v>4</v>
      </c>
      <c r="L2977" s="16">
        <f t="shared" si="96"/>
        <v>17</v>
      </c>
    </row>
    <row r="2978" spans="1:12" x14ac:dyDescent="0.25">
      <c r="A2978">
        <v>3015</v>
      </c>
      <c r="B2978" t="str">
        <f t="shared" si="97"/>
        <v>Wisconsin,Ashland County</v>
      </c>
      <c r="C2978" s="16" t="s">
        <v>103</v>
      </c>
      <c r="D2978" s="12" t="s">
        <v>1406</v>
      </c>
      <c r="E2978" s="17" t="s">
        <v>4617</v>
      </c>
      <c r="F2978" s="43">
        <v>3</v>
      </c>
      <c r="G2978" s="19">
        <v>4</v>
      </c>
      <c r="H2978" s="53">
        <v>3</v>
      </c>
      <c r="I2978" s="17">
        <v>1</v>
      </c>
      <c r="J2978" s="17">
        <v>1</v>
      </c>
      <c r="K2978" s="49">
        <v>4</v>
      </c>
      <c r="L2978" s="16">
        <f t="shared" si="96"/>
        <v>16</v>
      </c>
    </row>
    <row r="2979" spans="1:12" x14ac:dyDescent="0.25">
      <c r="A2979">
        <v>3016</v>
      </c>
      <c r="B2979" t="str">
        <f t="shared" si="97"/>
        <v>Wisconsin,Barron County</v>
      </c>
      <c r="C2979" s="16" t="s">
        <v>103</v>
      </c>
      <c r="D2979" s="12" t="s">
        <v>1894</v>
      </c>
      <c r="E2979" s="17" t="s">
        <v>4618</v>
      </c>
      <c r="F2979" s="43">
        <v>3</v>
      </c>
      <c r="G2979" s="19">
        <v>4</v>
      </c>
      <c r="H2979" s="53">
        <v>3</v>
      </c>
      <c r="I2979" s="17">
        <v>1</v>
      </c>
      <c r="J2979" s="17">
        <v>1</v>
      </c>
      <c r="K2979" s="49">
        <v>4</v>
      </c>
      <c r="L2979" s="16">
        <f t="shared" si="96"/>
        <v>16</v>
      </c>
    </row>
    <row r="2980" spans="1:12" x14ac:dyDescent="0.25">
      <c r="A2980">
        <v>3017</v>
      </c>
      <c r="B2980" t="str">
        <f t="shared" si="97"/>
        <v>Wisconsin,Bayfield County</v>
      </c>
      <c r="C2980" s="16" t="s">
        <v>103</v>
      </c>
      <c r="D2980" s="12" t="s">
        <v>1895</v>
      </c>
      <c r="E2980" s="17" t="s">
        <v>4261</v>
      </c>
      <c r="F2980" s="43">
        <v>3</v>
      </c>
      <c r="G2980" s="19">
        <v>4</v>
      </c>
      <c r="H2980" s="53">
        <v>3</v>
      </c>
      <c r="I2980" s="17">
        <v>1</v>
      </c>
      <c r="J2980" s="50">
        <v>3</v>
      </c>
      <c r="K2980" s="49">
        <v>4</v>
      </c>
      <c r="L2980" s="16">
        <f t="shared" si="96"/>
        <v>18</v>
      </c>
    </row>
    <row r="2981" spans="1:12" x14ac:dyDescent="0.25">
      <c r="A2981">
        <v>3018</v>
      </c>
      <c r="B2981" t="str">
        <f t="shared" si="97"/>
        <v>Wisconsin,Brown County</v>
      </c>
      <c r="C2981" s="16" t="s">
        <v>103</v>
      </c>
      <c r="D2981" s="12" t="s">
        <v>590</v>
      </c>
      <c r="E2981" s="17" t="s">
        <v>4912</v>
      </c>
      <c r="F2981" s="43">
        <v>3</v>
      </c>
      <c r="G2981" s="17">
        <v>1</v>
      </c>
      <c r="H2981" s="53">
        <v>3</v>
      </c>
      <c r="I2981" s="17">
        <v>1</v>
      </c>
      <c r="J2981" s="17">
        <v>1</v>
      </c>
      <c r="K2981" s="49">
        <v>4</v>
      </c>
      <c r="L2981" s="16">
        <f t="shared" si="96"/>
        <v>13</v>
      </c>
    </row>
    <row r="2982" spans="1:12" x14ac:dyDescent="0.25">
      <c r="A2982">
        <v>3019</v>
      </c>
      <c r="B2982" t="str">
        <f t="shared" si="97"/>
        <v>Wisconsin,Buffalo County</v>
      </c>
      <c r="C2982" s="16" t="s">
        <v>103</v>
      </c>
      <c r="D2982" s="12" t="s">
        <v>1191</v>
      </c>
      <c r="E2982" s="17" t="s">
        <v>4619</v>
      </c>
      <c r="F2982" s="43">
        <v>3</v>
      </c>
      <c r="G2982" s="19">
        <v>4</v>
      </c>
      <c r="H2982" s="53">
        <v>3</v>
      </c>
      <c r="I2982" s="17">
        <v>1</v>
      </c>
      <c r="J2982" s="17">
        <v>1</v>
      </c>
      <c r="K2982" s="49">
        <v>4</v>
      </c>
      <c r="L2982" s="16">
        <f t="shared" si="96"/>
        <v>16</v>
      </c>
    </row>
    <row r="2983" spans="1:12" x14ac:dyDescent="0.25">
      <c r="A2983">
        <v>3020</v>
      </c>
      <c r="B2983" t="str">
        <f t="shared" si="97"/>
        <v>Wisconsin,Burnett County</v>
      </c>
      <c r="C2983" s="16" t="s">
        <v>103</v>
      </c>
      <c r="D2983" s="12" t="s">
        <v>1896</v>
      </c>
      <c r="E2983" s="17" t="s">
        <v>4813</v>
      </c>
      <c r="F2983" s="43">
        <v>3</v>
      </c>
      <c r="G2983" s="27">
        <v>2</v>
      </c>
      <c r="H2983" s="53">
        <v>3</v>
      </c>
      <c r="I2983" s="17">
        <v>1</v>
      </c>
      <c r="J2983" s="17">
        <v>1</v>
      </c>
      <c r="K2983" s="49">
        <v>4</v>
      </c>
      <c r="L2983" s="16">
        <f t="shared" si="96"/>
        <v>14</v>
      </c>
    </row>
    <row r="2984" spans="1:12" x14ac:dyDescent="0.25">
      <c r="A2984">
        <v>3021</v>
      </c>
      <c r="B2984" t="str">
        <f t="shared" si="97"/>
        <v>Wisconsin,Calumet County</v>
      </c>
      <c r="C2984" s="16" t="s">
        <v>103</v>
      </c>
      <c r="D2984" s="12" t="s">
        <v>1897</v>
      </c>
      <c r="E2984" s="17" t="s">
        <v>4913</v>
      </c>
      <c r="F2984" s="43">
        <v>3</v>
      </c>
      <c r="G2984" s="17">
        <v>1</v>
      </c>
      <c r="H2984" s="53">
        <v>3</v>
      </c>
      <c r="I2984" s="17">
        <v>1</v>
      </c>
      <c r="J2984" s="17">
        <v>1</v>
      </c>
      <c r="K2984" s="49">
        <v>4</v>
      </c>
      <c r="L2984" s="16">
        <f t="shared" si="96"/>
        <v>13</v>
      </c>
    </row>
    <row r="2985" spans="1:12" x14ac:dyDescent="0.25">
      <c r="A2985">
        <v>3022</v>
      </c>
      <c r="B2985" t="str">
        <f t="shared" si="97"/>
        <v>Wisconsin,Chippewa County</v>
      </c>
      <c r="C2985" s="16" t="s">
        <v>103</v>
      </c>
      <c r="D2985" s="12" t="s">
        <v>963</v>
      </c>
      <c r="E2985" s="17" t="s">
        <v>4620</v>
      </c>
      <c r="F2985" s="43">
        <v>3</v>
      </c>
      <c r="G2985" s="19">
        <v>4</v>
      </c>
      <c r="H2985" s="53">
        <v>3</v>
      </c>
      <c r="I2985" s="17">
        <v>1</v>
      </c>
      <c r="J2985" s="17">
        <v>1</v>
      </c>
      <c r="K2985" s="49">
        <v>4</v>
      </c>
      <c r="L2985" s="16">
        <f t="shared" si="96"/>
        <v>16</v>
      </c>
    </row>
    <row r="2986" spans="1:12" x14ac:dyDescent="0.25">
      <c r="A2986">
        <v>3023</v>
      </c>
      <c r="B2986" t="str">
        <f t="shared" si="97"/>
        <v>Wisconsin,Clark County</v>
      </c>
      <c r="C2986" s="16" t="s">
        <v>103</v>
      </c>
      <c r="D2986" s="12" t="s">
        <v>222</v>
      </c>
      <c r="E2986" s="17" t="s">
        <v>4621</v>
      </c>
      <c r="F2986" s="43">
        <v>3</v>
      </c>
      <c r="G2986" s="19">
        <v>4</v>
      </c>
      <c r="H2986" s="53">
        <v>3</v>
      </c>
      <c r="I2986" s="17">
        <v>1</v>
      </c>
      <c r="J2986" s="17">
        <v>1</v>
      </c>
      <c r="K2986" s="49">
        <v>4</v>
      </c>
      <c r="L2986" s="16">
        <f t="shared" si="96"/>
        <v>16</v>
      </c>
    </row>
    <row r="2987" spans="1:12" x14ac:dyDescent="0.25">
      <c r="A2987">
        <v>3024</v>
      </c>
      <c r="B2987" t="str">
        <f t="shared" si="97"/>
        <v>Wisconsin,Columbia County</v>
      </c>
      <c r="C2987" s="16" t="s">
        <v>103</v>
      </c>
      <c r="D2987" s="12" t="s">
        <v>224</v>
      </c>
      <c r="E2987" s="17" t="s">
        <v>4622</v>
      </c>
      <c r="F2987" s="43">
        <v>3</v>
      </c>
      <c r="G2987" s="19">
        <v>4</v>
      </c>
      <c r="H2987" s="53">
        <v>3</v>
      </c>
      <c r="I2987" s="17">
        <v>1</v>
      </c>
      <c r="J2987" s="17">
        <v>1</v>
      </c>
      <c r="K2987" s="49">
        <v>4</v>
      </c>
      <c r="L2987" s="16">
        <f t="shared" si="96"/>
        <v>16</v>
      </c>
    </row>
    <row r="2988" spans="1:12" x14ac:dyDescent="0.25">
      <c r="A2988">
        <v>3025</v>
      </c>
      <c r="B2988" t="str">
        <f t="shared" si="97"/>
        <v>Wisconsin,Crawford County</v>
      </c>
      <c r="C2988" s="16" t="s">
        <v>103</v>
      </c>
      <c r="D2988" s="12" t="s">
        <v>227</v>
      </c>
      <c r="E2988" s="17" t="s">
        <v>4407</v>
      </c>
      <c r="F2988" s="43">
        <v>3</v>
      </c>
      <c r="G2988" s="37">
        <v>5</v>
      </c>
      <c r="H2988" s="53">
        <v>3</v>
      </c>
      <c r="I2988" s="17">
        <v>1</v>
      </c>
      <c r="J2988" s="17">
        <v>1</v>
      </c>
      <c r="K2988" s="49">
        <v>4</v>
      </c>
      <c r="L2988" s="16">
        <f t="shared" si="96"/>
        <v>17</v>
      </c>
    </row>
    <row r="2989" spans="1:12" x14ac:dyDescent="0.25">
      <c r="A2989">
        <v>3026</v>
      </c>
      <c r="B2989" t="str">
        <f t="shared" si="97"/>
        <v>Wisconsin,Dane County</v>
      </c>
      <c r="C2989" s="16" t="s">
        <v>103</v>
      </c>
      <c r="D2989" s="12" t="s">
        <v>1898</v>
      </c>
      <c r="E2989" s="17" t="s">
        <v>4623</v>
      </c>
      <c r="F2989" s="43">
        <v>3</v>
      </c>
      <c r="G2989" s="19">
        <v>4</v>
      </c>
      <c r="H2989" s="53">
        <v>3</v>
      </c>
      <c r="I2989" s="17">
        <v>1</v>
      </c>
      <c r="J2989" s="17">
        <v>1</v>
      </c>
      <c r="K2989" s="49">
        <v>4</v>
      </c>
      <c r="L2989" s="16">
        <f t="shared" si="96"/>
        <v>16</v>
      </c>
    </row>
    <row r="2990" spans="1:12" x14ac:dyDescent="0.25">
      <c r="A2990">
        <v>3027</v>
      </c>
      <c r="B2990" t="str">
        <f t="shared" si="97"/>
        <v>Wisconsin,Dodge County</v>
      </c>
      <c r="C2990" s="16" t="s">
        <v>103</v>
      </c>
      <c r="D2990" s="12" t="s">
        <v>474</v>
      </c>
      <c r="E2990" s="17" t="s">
        <v>4624</v>
      </c>
      <c r="F2990" s="43">
        <v>3</v>
      </c>
      <c r="G2990" s="19">
        <v>4</v>
      </c>
      <c r="H2990" s="53">
        <v>3</v>
      </c>
      <c r="I2990" s="17">
        <v>1</v>
      </c>
      <c r="J2990" s="17">
        <v>1</v>
      </c>
      <c r="K2990" s="49">
        <v>4</v>
      </c>
      <c r="L2990" s="16">
        <f t="shared" si="96"/>
        <v>16</v>
      </c>
    </row>
    <row r="2991" spans="1:12" x14ac:dyDescent="0.25">
      <c r="A2991">
        <v>3028</v>
      </c>
      <c r="B2991" t="str">
        <f t="shared" si="97"/>
        <v>Wisconsin,Door County</v>
      </c>
      <c r="C2991" s="16" t="s">
        <v>103</v>
      </c>
      <c r="D2991" s="12" t="s">
        <v>1899</v>
      </c>
      <c r="E2991" s="17" t="s">
        <v>4814</v>
      </c>
      <c r="F2991" s="43">
        <v>3</v>
      </c>
      <c r="G2991" s="27">
        <v>2</v>
      </c>
      <c r="H2991" s="53">
        <v>3</v>
      </c>
      <c r="I2991" s="17">
        <v>1</v>
      </c>
      <c r="J2991" s="17">
        <v>1</v>
      </c>
      <c r="K2991" s="49">
        <v>4</v>
      </c>
      <c r="L2991" s="16">
        <f t="shared" si="96"/>
        <v>14</v>
      </c>
    </row>
    <row r="2992" spans="1:12" x14ac:dyDescent="0.25">
      <c r="A2992">
        <v>3029</v>
      </c>
      <c r="B2992" t="str">
        <f t="shared" si="97"/>
        <v>Wisconsin,Douglas County</v>
      </c>
      <c r="C2992" s="16" t="s">
        <v>103</v>
      </c>
      <c r="D2992" s="12" t="s">
        <v>345</v>
      </c>
      <c r="E2992" s="17" t="s">
        <v>4166</v>
      </c>
      <c r="F2992" s="43">
        <v>3</v>
      </c>
      <c r="G2992" s="37">
        <v>5</v>
      </c>
      <c r="H2992" s="53">
        <v>3</v>
      </c>
      <c r="I2992" s="17">
        <v>1</v>
      </c>
      <c r="J2992" s="50">
        <v>3</v>
      </c>
      <c r="K2992" s="49">
        <v>4</v>
      </c>
      <c r="L2992" s="16">
        <f t="shared" si="96"/>
        <v>19</v>
      </c>
    </row>
    <row r="2993" spans="1:12" x14ac:dyDescent="0.25">
      <c r="A2993">
        <v>3030</v>
      </c>
      <c r="B2993" t="str">
        <f t="shared" si="97"/>
        <v>Wisconsin,Dunn County</v>
      </c>
      <c r="C2993" s="16" t="s">
        <v>103</v>
      </c>
      <c r="D2993" s="12" t="s">
        <v>1384</v>
      </c>
      <c r="E2993" s="17" t="s">
        <v>4625</v>
      </c>
      <c r="F2993" s="43">
        <v>3</v>
      </c>
      <c r="G2993" s="19">
        <v>4</v>
      </c>
      <c r="H2993" s="53">
        <v>3</v>
      </c>
      <c r="I2993" s="17">
        <v>1</v>
      </c>
      <c r="J2993" s="17">
        <v>1</v>
      </c>
      <c r="K2993" s="49">
        <v>4</v>
      </c>
      <c r="L2993" s="16">
        <f t="shared" si="96"/>
        <v>16</v>
      </c>
    </row>
    <row r="2994" spans="1:12" x14ac:dyDescent="0.25">
      <c r="A2994">
        <v>3031</v>
      </c>
      <c r="B2994" t="str">
        <f t="shared" si="97"/>
        <v>Wisconsin,Eau Claire County</v>
      </c>
      <c r="C2994" s="16" t="s">
        <v>103</v>
      </c>
      <c r="D2994" s="12" t="s">
        <v>1900</v>
      </c>
      <c r="E2994" s="17" t="s">
        <v>4408</v>
      </c>
      <c r="F2994" s="34">
        <v>4</v>
      </c>
      <c r="G2994" s="19">
        <v>4</v>
      </c>
      <c r="H2994" s="53">
        <v>3</v>
      </c>
      <c r="I2994" s="17">
        <v>1</v>
      </c>
      <c r="J2994" s="17">
        <v>1</v>
      </c>
      <c r="K2994" s="49">
        <v>4</v>
      </c>
      <c r="L2994" s="16">
        <f t="shared" si="96"/>
        <v>17</v>
      </c>
    </row>
    <row r="2995" spans="1:12" x14ac:dyDescent="0.25">
      <c r="A2995">
        <v>3032</v>
      </c>
      <c r="B2995" t="str">
        <f t="shared" si="97"/>
        <v>Wisconsin,Florence County</v>
      </c>
      <c r="C2995" s="16" t="s">
        <v>103</v>
      </c>
      <c r="D2995" s="12" t="s">
        <v>1547</v>
      </c>
      <c r="E2995" s="17" t="s">
        <v>4626</v>
      </c>
      <c r="F2995" s="43">
        <v>3</v>
      </c>
      <c r="G2995" s="27">
        <v>2</v>
      </c>
      <c r="H2995" s="53">
        <v>3</v>
      </c>
      <c r="I2995" s="17">
        <v>1</v>
      </c>
      <c r="J2995" s="30">
        <v>2</v>
      </c>
      <c r="K2995" s="49">
        <v>4</v>
      </c>
      <c r="L2995" s="16">
        <f t="shared" si="96"/>
        <v>15</v>
      </c>
    </row>
    <row r="2996" spans="1:12" x14ac:dyDescent="0.25">
      <c r="A2996">
        <v>3033</v>
      </c>
      <c r="B2996" t="str">
        <f t="shared" si="97"/>
        <v>Wisconsin,Fond du Lac County</v>
      </c>
      <c r="C2996" s="16" t="s">
        <v>103</v>
      </c>
      <c r="D2996" s="12" t="s">
        <v>1901</v>
      </c>
      <c r="E2996" s="17" t="s">
        <v>4627</v>
      </c>
      <c r="F2996" s="43">
        <v>3</v>
      </c>
      <c r="G2996" s="19">
        <v>4</v>
      </c>
      <c r="H2996" s="53">
        <v>3</v>
      </c>
      <c r="I2996" s="17">
        <v>1</v>
      </c>
      <c r="J2996" s="17">
        <v>1</v>
      </c>
      <c r="K2996" s="49">
        <v>4</v>
      </c>
      <c r="L2996" s="16">
        <f t="shared" si="96"/>
        <v>16</v>
      </c>
    </row>
    <row r="2997" spans="1:12" x14ac:dyDescent="0.25">
      <c r="A2997">
        <v>3034</v>
      </c>
      <c r="B2997" t="str">
        <f t="shared" si="97"/>
        <v>Wisconsin,Forest County</v>
      </c>
      <c r="C2997" s="16" t="s">
        <v>103</v>
      </c>
      <c r="D2997" s="12" t="s">
        <v>1512</v>
      </c>
      <c r="E2997" s="17" t="s">
        <v>4409</v>
      </c>
      <c r="F2997" s="43">
        <v>3</v>
      </c>
      <c r="G2997" s="27">
        <v>2</v>
      </c>
      <c r="H2997" s="53">
        <v>3</v>
      </c>
      <c r="I2997" s="17">
        <v>1</v>
      </c>
      <c r="J2997" s="50">
        <v>3</v>
      </c>
      <c r="K2997" s="49">
        <v>4</v>
      </c>
      <c r="L2997" s="16">
        <f t="shared" si="96"/>
        <v>16</v>
      </c>
    </row>
    <row r="2998" spans="1:12" x14ac:dyDescent="0.25">
      <c r="A2998">
        <v>3035</v>
      </c>
      <c r="B2998" t="str">
        <f t="shared" si="97"/>
        <v>Wisconsin,Grant County</v>
      </c>
      <c r="C2998" s="16" t="s">
        <v>103</v>
      </c>
      <c r="D2998" s="12" t="s">
        <v>235</v>
      </c>
      <c r="E2998" s="17" t="s">
        <v>4628</v>
      </c>
      <c r="F2998" s="43">
        <v>3</v>
      </c>
      <c r="G2998" s="19">
        <v>4</v>
      </c>
      <c r="H2998" s="53">
        <v>3</v>
      </c>
      <c r="I2998" s="17">
        <v>1</v>
      </c>
      <c r="J2998" s="17">
        <v>1</v>
      </c>
      <c r="K2998" s="49">
        <v>4</v>
      </c>
      <c r="L2998" s="16">
        <f t="shared" si="96"/>
        <v>16</v>
      </c>
    </row>
    <row r="2999" spans="1:12" x14ac:dyDescent="0.25">
      <c r="A2999">
        <v>3037</v>
      </c>
      <c r="B2999" t="str">
        <f t="shared" si="97"/>
        <v>Wisconsin,Green Lake County</v>
      </c>
      <c r="C2999" s="16" t="s">
        <v>103</v>
      </c>
      <c r="D2999" s="12" t="s">
        <v>1902</v>
      </c>
      <c r="E2999" s="17" t="s">
        <v>4629</v>
      </c>
      <c r="F2999" s="43">
        <v>3</v>
      </c>
      <c r="G2999" s="19">
        <v>4</v>
      </c>
      <c r="H2999" s="53">
        <v>3</v>
      </c>
      <c r="I2999" s="17">
        <v>1</v>
      </c>
      <c r="J2999" s="17">
        <v>1</v>
      </c>
      <c r="K2999" s="49">
        <v>4</v>
      </c>
      <c r="L2999" s="16">
        <f t="shared" si="96"/>
        <v>16</v>
      </c>
    </row>
    <row r="3000" spans="1:12" x14ac:dyDescent="0.25">
      <c r="A3000">
        <v>3038</v>
      </c>
      <c r="B3000" t="str">
        <f t="shared" si="97"/>
        <v>Wisconsin,Iowa County</v>
      </c>
      <c r="C3000" s="16" t="s">
        <v>103</v>
      </c>
      <c r="D3000" s="12" t="s">
        <v>701</v>
      </c>
      <c r="E3000" s="17" t="s">
        <v>4630</v>
      </c>
      <c r="F3000" s="43">
        <v>3</v>
      </c>
      <c r="G3000" s="19">
        <v>4</v>
      </c>
      <c r="H3000" s="53">
        <v>3</v>
      </c>
      <c r="I3000" s="17">
        <v>1</v>
      </c>
      <c r="J3000" s="17">
        <v>1</v>
      </c>
      <c r="K3000" s="49">
        <v>4</v>
      </c>
      <c r="L3000" s="16">
        <f t="shared" si="96"/>
        <v>16</v>
      </c>
    </row>
    <row r="3001" spans="1:12" x14ac:dyDescent="0.25">
      <c r="A3001">
        <v>3039</v>
      </c>
      <c r="B3001" t="str">
        <f t="shared" si="97"/>
        <v>Wisconsin,Iron County</v>
      </c>
      <c r="C3001" s="16" t="s">
        <v>103</v>
      </c>
      <c r="D3001" s="12" t="s">
        <v>977</v>
      </c>
      <c r="E3001" s="17" t="s">
        <v>4914</v>
      </c>
      <c r="F3001" s="43">
        <v>3</v>
      </c>
      <c r="G3001" s="19">
        <v>4</v>
      </c>
      <c r="H3001" s="17">
        <v>1</v>
      </c>
      <c r="I3001" s="17">
        <v>1</v>
      </c>
      <c r="J3001" s="30">
        <v>2</v>
      </c>
      <c r="K3001" s="49">
        <v>4</v>
      </c>
      <c r="L3001" s="16">
        <f t="shared" si="96"/>
        <v>15</v>
      </c>
    </row>
    <row r="3002" spans="1:12" x14ac:dyDescent="0.25">
      <c r="A3002">
        <v>3040</v>
      </c>
      <c r="B3002" t="str">
        <f t="shared" si="97"/>
        <v>Wisconsin,Jackson County</v>
      </c>
      <c r="C3002" s="16" t="s">
        <v>103</v>
      </c>
      <c r="D3002" s="12" t="s">
        <v>140</v>
      </c>
      <c r="E3002" s="17" t="s">
        <v>4631</v>
      </c>
      <c r="F3002" s="43">
        <v>3</v>
      </c>
      <c r="G3002" s="19">
        <v>4</v>
      </c>
      <c r="H3002" s="53">
        <v>3</v>
      </c>
      <c r="I3002" s="17">
        <v>1</v>
      </c>
      <c r="J3002" s="17">
        <v>1</v>
      </c>
      <c r="K3002" s="49">
        <v>4</v>
      </c>
      <c r="L3002" s="16">
        <f t="shared" si="96"/>
        <v>16</v>
      </c>
    </row>
    <row r="3003" spans="1:12" x14ac:dyDescent="0.25">
      <c r="A3003">
        <v>3041</v>
      </c>
      <c r="B3003" t="str">
        <f t="shared" si="97"/>
        <v>Wisconsin,Jefferson County</v>
      </c>
      <c r="C3003" s="16" t="s">
        <v>103</v>
      </c>
      <c r="D3003" s="12" t="s">
        <v>141</v>
      </c>
      <c r="E3003" s="17" t="s">
        <v>4410</v>
      </c>
      <c r="F3003" s="43">
        <v>3</v>
      </c>
      <c r="G3003" s="37">
        <v>5</v>
      </c>
      <c r="H3003" s="53">
        <v>3</v>
      </c>
      <c r="I3003" s="17">
        <v>1</v>
      </c>
      <c r="J3003" s="17">
        <v>1</v>
      </c>
      <c r="K3003" s="49">
        <v>4</v>
      </c>
      <c r="L3003" s="16">
        <f t="shared" si="96"/>
        <v>17</v>
      </c>
    </row>
    <row r="3004" spans="1:12" x14ac:dyDescent="0.25">
      <c r="A3004">
        <v>3042</v>
      </c>
      <c r="B3004" t="str">
        <f t="shared" si="97"/>
        <v>Wisconsin,Juneau County</v>
      </c>
      <c r="C3004" s="16" t="s">
        <v>103</v>
      </c>
      <c r="D3004" s="12" t="s">
        <v>1903</v>
      </c>
      <c r="E3004" s="17" t="s">
        <v>4411</v>
      </c>
      <c r="F3004" s="34">
        <v>4</v>
      </c>
      <c r="G3004" s="19">
        <v>4</v>
      </c>
      <c r="H3004" s="53">
        <v>3</v>
      </c>
      <c r="I3004" s="17">
        <v>1</v>
      </c>
      <c r="J3004" s="17">
        <v>1</v>
      </c>
      <c r="K3004" s="49">
        <v>4</v>
      </c>
      <c r="L3004" s="16">
        <f t="shared" si="96"/>
        <v>17</v>
      </c>
    </row>
    <row r="3005" spans="1:12" x14ac:dyDescent="0.25">
      <c r="A3005">
        <v>3043</v>
      </c>
      <c r="B3005" t="str">
        <f t="shared" si="97"/>
        <v>Wisconsin,Kenosha County</v>
      </c>
      <c r="C3005" s="16" t="s">
        <v>103</v>
      </c>
      <c r="D3005" s="12" t="s">
        <v>1904</v>
      </c>
      <c r="E3005" s="17" t="s">
        <v>4632</v>
      </c>
      <c r="F3005" s="43">
        <v>3</v>
      </c>
      <c r="G3005" s="19">
        <v>4</v>
      </c>
      <c r="H3005" s="53">
        <v>3</v>
      </c>
      <c r="I3005" s="17">
        <v>1</v>
      </c>
      <c r="J3005" s="17">
        <v>1</v>
      </c>
      <c r="K3005" s="49">
        <v>4</v>
      </c>
      <c r="L3005" s="16">
        <f t="shared" si="96"/>
        <v>16</v>
      </c>
    </row>
    <row r="3006" spans="1:12" x14ac:dyDescent="0.25">
      <c r="A3006">
        <v>3044</v>
      </c>
      <c r="B3006" t="str">
        <f t="shared" si="97"/>
        <v>Wisconsin,Kewaunee County</v>
      </c>
      <c r="C3006" s="16" t="s">
        <v>103</v>
      </c>
      <c r="D3006" s="12" t="s">
        <v>1905</v>
      </c>
      <c r="E3006" s="17" t="s">
        <v>4815</v>
      </c>
      <c r="F3006" s="43">
        <v>3</v>
      </c>
      <c r="G3006" s="27">
        <v>2</v>
      </c>
      <c r="H3006" s="53">
        <v>3</v>
      </c>
      <c r="I3006" s="17">
        <v>1</v>
      </c>
      <c r="J3006" s="17">
        <v>1</v>
      </c>
      <c r="K3006" s="49">
        <v>4</v>
      </c>
      <c r="L3006" s="16">
        <f t="shared" si="96"/>
        <v>14</v>
      </c>
    </row>
    <row r="3007" spans="1:12" x14ac:dyDescent="0.25">
      <c r="A3007">
        <v>3045</v>
      </c>
      <c r="B3007" t="str">
        <f t="shared" si="97"/>
        <v>Wisconsin,La Crosse County</v>
      </c>
      <c r="C3007" s="16" t="s">
        <v>103</v>
      </c>
      <c r="D3007" s="12" t="s">
        <v>1906</v>
      </c>
      <c r="E3007" s="17" t="s">
        <v>4412</v>
      </c>
      <c r="F3007" s="34">
        <v>4</v>
      </c>
      <c r="G3007" s="19">
        <v>4</v>
      </c>
      <c r="H3007" s="53">
        <v>3</v>
      </c>
      <c r="I3007" s="17">
        <v>1</v>
      </c>
      <c r="J3007" s="17">
        <v>1</v>
      </c>
      <c r="K3007" s="49">
        <v>4</v>
      </c>
      <c r="L3007" s="16">
        <f t="shared" si="96"/>
        <v>17</v>
      </c>
    </row>
    <row r="3008" spans="1:12" x14ac:dyDescent="0.25">
      <c r="A3008">
        <v>3047</v>
      </c>
      <c r="B3008" t="str">
        <f t="shared" si="97"/>
        <v>Wisconsin,Langlade County</v>
      </c>
      <c r="C3008" s="16" t="s">
        <v>103</v>
      </c>
      <c r="D3008" s="12" t="s">
        <v>1907</v>
      </c>
      <c r="E3008" s="17" t="s">
        <v>4816</v>
      </c>
      <c r="F3008" s="43">
        <v>3</v>
      </c>
      <c r="G3008" s="27">
        <v>2</v>
      </c>
      <c r="H3008" s="53">
        <v>3</v>
      </c>
      <c r="I3008" s="17">
        <v>1</v>
      </c>
      <c r="J3008" s="17">
        <v>1</v>
      </c>
      <c r="K3008" s="49">
        <v>4</v>
      </c>
      <c r="L3008" s="16">
        <f t="shared" si="96"/>
        <v>14</v>
      </c>
    </row>
    <row r="3009" spans="1:12" x14ac:dyDescent="0.25">
      <c r="A3009">
        <v>3048</v>
      </c>
      <c r="B3009" t="str">
        <f t="shared" si="97"/>
        <v>Wisconsin,Lincoln County</v>
      </c>
      <c r="C3009" s="16" t="s">
        <v>103</v>
      </c>
      <c r="D3009" s="12" t="s">
        <v>243</v>
      </c>
      <c r="E3009" s="17" t="s">
        <v>4633</v>
      </c>
      <c r="F3009" s="43">
        <v>3</v>
      </c>
      <c r="G3009" s="27">
        <v>2</v>
      </c>
      <c r="H3009" s="53">
        <v>3</v>
      </c>
      <c r="I3009" s="17">
        <v>1</v>
      </c>
      <c r="J3009" s="30">
        <v>2</v>
      </c>
      <c r="K3009" s="49">
        <v>4</v>
      </c>
      <c r="L3009" s="16">
        <f t="shared" si="96"/>
        <v>15</v>
      </c>
    </row>
    <row r="3010" spans="1:12" x14ac:dyDescent="0.25">
      <c r="A3010">
        <v>3049</v>
      </c>
      <c r="B3010" t="str">
        <f t="shared" si="97"/>
        <v>Wisconsin,Manitowoc County</v>
      </c>
      <c r="C3010" s="16" t="s">
        <v>103</v>
      </c>
      <c r="D3010" s="12" t="s">
        <v>1908</v>
      </c>
      <c r="E3010" s="17" t="s">
        <v>4915</v>
      </c>
      <c r="F3010" s="43">
        <v>3</v>
      </c>
      <c r="G3010" s="17">
        <v>1</v>
      </c>
      <c r="H3010" s="53">
        <v>3</v>
      </c>
      <c r="I3010" s="17">
        <v>1</v>
      </c>
      <c r="J3010" s="17">
        <v>1</v>
      </c>
      <c r="K3010" s="49">
        <v>4</v>
      </c>
      <c r="L3010" s="16">
        <f t="shared" ref="L3010:L3073" si="98">SUM(F3010:K3010)</f>
        <v>13</v>
      </c>
    </row>
    <row r="3011" spans="1:12" x14ac:dyDescent="0.25">
      <c r="A3011">
        <v>3050</v>
      </c>
      <c r="B3011" t="str">
        <f t="shared" ref="B3011:B3074" si="99">C3011&amp;","&amp;D3011</f>
        <v>Wisconsin,Marathon County</v>
      </c>
      <c r="C3011" s="16" t="s">
        <v>103</v>
      </c>
      <c r="D3011" s="12" t="s">
        <v>1909</v>
      </c>
      <c r="E3011" s="17" t="s">
        <v>4916</v>
      </c>
      <c r="F3011" s="43">
        <v>3</v>
      </c>
      <c r="G3011" s="17">
        <v>1</v>
      </c>
      <c r="H3011" s="53">
        <v>3</v>
      </c>
      <c r="I3011" s="17">
        <v>1</v>
      </c>
      <c r="J3011" s="17">
        <v>1</v>
      </c>
      <c r="K3011" s="49">
        <v>4</v>
      </c>
      <c r="L3011" s="16">
        <f t="shared" si="98"/>
        <v>13</v>
      </c>
    </row>
    <row r="3012" spans="1:12" x14ac:dyDescent="0.25">
      <c r="A3012">
        <v>3051</v>
      </c>
      <c r="B3012" t="str">
        <f t="shared" si="99"/>
        <v>Wisconsin,Marinette County</v>
      </c>
      <c r="C3012" s="16" t="s">
        <v>103</v>
      </c>
      <c r="D3012" s="12" t="s">
        <v>1910</v>
      </c>
      <c r="E3012" s="17" t="s">
        <v>4634</v>
      </c>
      <c r="F3012" s="43">
        <v>3</v>
      </c>
      <c r="G3012" s="17">
        <v>1</v>
      </c>
      <c r="H3012" s="53">
        <v>3</v>
      </c>
      <c r="I3012" s="17">
        <v>1</v>
      </c>
      <c r="J3012" s="50">
        <v>3</v>
      </c>
      <c r="K3012" s="49">
        <v>4</v>
      </c>
      <c r="L3012" s="16">
        <f t="shared" si="98"/>
        <v>15</v>
      </c>
    </row>
    <row r="3013" spans="1:12" x14ac:dyDescent="0.25">
      <c r="A3013">
        <v>3052</v>
      </c>
      <c r="B3013" t="str">
        <f t="shared" si="99"/>
        <v>Wisconsin,Marquette County</v>
      </c>
      <c r="C3013" s="16" t="s">
        <v>103</v>
      </c>
      <c r="D3013" s="12" t="s">
        <v>989</v>
      </c>
      <c r="E3013" s="17" t="s">
        <v>4635</v>
      </c>
      <c r="F3013" s="43">
        <v>3</v>
      </c>
      <c r="G3013" s="19">
        <v>4</v>
      </c>
      <c r="H3013" s="53">
        <v>3</v>
      </c>
      <c r="I3013" s="17">
        <v>1</v>
      </c>
      <c r="J3013" s="17">
        <v>1</v>
      </c>
      <c r="K3013" s="49">
        <v>4</v>
      </c>
      <c r="L3013" s="16">
        <f t="shared" si="98"/>
        <v>16</v>
      </c>
    </row>
    <row r="3014" spans="1:12" x14ac:dyDescent="0.25">
      <c r="A3014">
        <v>3053</v>
      </c>
      <c r="B3014" t="str">
        <f t="shared" si="99"/>
        <v>Wisconsin,Menominee County</v>
      </c>
      <c r="C3014" s="16" t="s">
        <v>103</v>
      </c>
      <c r="D3014" s="12" t="s">
        <v>991</v>
      </c>
      <c r="E3014" s="17" t="s">
        <v>5012</v>
      </c>
      <c r="F3014" s="43">
        <v>3</v>
      </c>
      <c r="G3014" s="17">
        <v>1</v>
      </c>
      <c r="H3014" s="17">
        <v>1</v>
      </c>
      <c r="I3014" s="17">
        <v>1</v>
      </c>
      <c r="J3014" s="17">
        <v>1</v>
      </c>
      <c r="K3014" s="49">
        <v>4</v>
      </c>
      <c r="L3014" s="16">
        <f t="shared" si="98"/>
        <v>11</v>
      </c>
    </row>
    <row r="3015" spans="1:12" x14ac:dyDescent="0.25">
      <c r="A3015">
        <v>3054</v>
      </c>
      <c r="B3015" t="str">
        <f t="shared" si="99"/>
        <v>Wisconsin,Milwaukee County</v>
      </c>
      <c r="C3015" s="16" t="s">
        <v>103</v>
      </c>
      <c r="D3015" s="12" t="s">
        <v>1911</v>
      </c>
      <c r="E3015" s="17" t="s">
        <v>4413</v>
      </c>
      <c r="F3015" s="43">
        <v>3</v>
      </c>
      <c r="G3015" s="37">
        <v>5</v>
      </c>
      <c r="H3015" s="53">
        <v>3</v>
      </c>
      <c r="I3015" s="17">
        <v>1</v>
      </c>
      <c r="J3015" s="17">
        <v>1</v>
      </c>
      <c r="K3015" s="49">
        <v>4</v>
      </c>
      <c r="L3015" s="16">
        <f t="shared" si="98"/>
        <v>17</v>
      </c>
    </row>
    <row r="3016" spans="1:12" x14ac:dyDescent="0.25">
      <c r="A3016">
        <v>3055</v>
      </c>
      <c r="B3016" t="str">
        <f t="shared" si="99"/>
        <v>Wisconsin,Monroe County</v>
      </c>
      <c r="C3016" s="16" t="s">
        <v>103</v>
      </c>
      <c r="D3016" s="12" t="s">
        <v>154</v>
      </c>
      <c r="E3016" s="17" t="s">
        <v>4817</v>
      </c>
      <c r="F3016" s="43">
        <v>3</v>
      </c>
      <c r="G3016" s="27">
        <v>2</v>
      </c>
      <c r="H3016" s="53">
        <v>3</v>
      </c>
      <c r="I3016" s="17">
        <v>1</v>
      </c>
      <c r="J3016" s="17">
        <v>1</v>
      </c>
      <c r="K3016" s="49">
        <v>4</v>
      </c>
      <c r="L3016" s="16">
        <f t="shared" si="98"/>
        <v>14</v>
      </c>
    </row>
    <row r="3017" spans="1:12" x14ac:dyDescent="0.25">
      <c r="A3017">
        <v>3056</v>
      </c>
      <c r="B3017" t="str">
        <f t="shared" si="99"/>
        <v>Wisconsin,Oconto County</v>
      </c>
      <c r="C3017" s="16" t="s">
        <v>103</v>
      </c>
      <c r="D3017" s="12" t="s">
        <v>1912</v>
      </c>
      <c r="E3017" s="17" t="s">
        <v>4636</v>
      </c>
      <c r="F3017" s="43">
        <v>3</v>
      </c>
      <c r="G3017" s="19">
        <v>4</v>
      </c>
      <c r="H3017" s="53">
        <v>3</v>
      </c>
      <c r="I3017" s="17">
        <v>1</v>
      </c>
      <c r="J3017" s="17">
        <v>1</v>
      </c>
      <c r="K3017" s="49">
        <v>4</v>
      </c>
      <c r="L3017" s="16">
        <f t="shared" si="98"/>
        <v>16</v>
      </c>
    </row>
    <row r="3018" spans="1:12" x14ac:dyDescent="0.25">
      <c r="A3018">
        <v>3057</v>
      </c>
      <c r="B3018" t="str">
        <f t="shared" si="99"/>
        <v>Wisconsin,Oneida County</v>
      </c>
      <c r="C3018" s="16" t="s">
        <v>103</v>
      </c>
      <c r="D3018" s="12" t="s">
        <v>580</v>
      </c>
      <c r="E3018" s="17" t="s">
        <v>4262</v>
      </c>
      <c r="F3018" s="43">
        <v>3</v>
      </c>
      <c r="G3018" s="19">
        <v>4</v>
      </c>
      <c r="H3018" s="53">
        <v>3</v>
      </c>
      <c r="I3018" s="17">
        <v>1</v>
      </c>
      <c r="J3018" s="50">
        <v>3</v>
      </c>
      <c r="K3018" s="49">
        <v>4</v>
      </c>
      <c r="L3018" s="16">
        <f t="shared" si="98"/>
        <v>18</v>
      </c>
    </row>
    <row r="3019" spans="1:12" x14ac:dyDescent="0.25">
      <c r="A3019">
        <v>3058</v>
      </c>
      <c r="B3019" t="str">
        <f t="shared" si="99"/>
        <v>Wisconsin,Outagamie County</v>
      </c>
      <c r="C3019" s="16" t="s">
        <v>103</v>
      </c>
      <c r="D3019" s="12" t="s">
        <v>1913</v>
      </c>
      <c r="E3019" s="17" t="s">
        <v>4917</v>
      </c>
      <c r="F3019" s="43">
        <v>3</v>
      </c>
      <c r="G3019" s="17">
        <v>1</v>
      </c>
      <c r="H3019" s="53">
        <v>3</v>
      </c>
      <c r="I3019" s="17">
        <v>1</v>
      </c>
      <c r="J3019" s="17">
        <v>1</v>
      </c>
      <c r="K3019" s="49">
        <v>4</v>
      </c>
      <c r="L3019" s="16">
        <f t="shared" si="98"/>
        <v>13</v>
      </c>
    </row>
    <row r="3020" spans="1:12" x14ac:dyDescent="0.25">
      <c r="A3020">
        <v>3059</v>
      </c>
      <c r="B3020" t="str">
        <f t="shared" si="99"/>
        <v>Wisconsin,Ozaukee County</v>
      </c>
      <c r="C3020" s="16" t="s">
        <v>103</v>
      </c>
      <c r="D3020" s="12" t="s">
        <v>1914</v>
      </c>
      <c r="E3020" s="17" t="s">
        <v>4818</v>
      </c>
      <c r="F3020" s="43">
        <v>3</v>
      </c>
      <c r="G3020" s="27">
        <v>2</v>
      </c>
      <c r="H3020" s="53">
        <v>3</v>
      </c>
      <c r="I3020" s="17">
        <v>1</v>
      </c>
      <c r="J3020" s="17">
        <v>1</v>
      </c>
      <c r="K3020" s="49">
        <v>4</v>
      </c>
      <c r="L3020" s="16">
        <f t="shared" si="98"/>
        <v>14</v>
      </c>
    </row>
    <row r="3021" spans="1:12" x14ac:dyDescent="0.25">
      <c r="A3021">
        <v>3060</v>
      </c>
      <c r="B3021" t="str">
        <f t="shared" si="99"/>
        <v>Wisconsin,Pepin County</v>
      </c>
      <c r="C3021" s="16" t="s">
        <v>103</v>
      </c>
      <c r="D3021" s="12" t="s">
        <v>1915</v>
      </c>
      <c r="E3021" s="17" t="s">
        <v>4637</v>
      </c>
      <c r="F3021" s="43">
        <v>3</v>
      </c>
      <c r="G3021" s="19">
        <v>4</v>
      </c>
      <c r="H3021" s="53">
        <v>3</v>
      </c>
      <c r="I3021" s="17">
        <v>1</v>
      </c>
      <c r="J3021" s="17">
        <v>1</v>
      </c>
      <c r="K3021" s="49">
        <v>4</v>
      </c>
      <c r="L3021" s="16">
        <f t="shared" si="98"/>
        <v>16</v>
      </c>
    </row>
    <row r="3022" spans="1:12" x14ac:dyDescent="0.25">
      <c r="A3022">
        <v>3061</v>
      </c>
      <c r="B3022" t="str">
        <f t="shared" si="99"/>
        <v>Wisconsin,Pierce County</v>
      </c>
      <c r="C3022" s="16" t="s">
        <v>103</v>
      </c>
      <c r="D3022" s="12" t="s">
        <v>517</v>
      </c>
      <c r="E3022" s="17" t="s">
        <v>4819</v>
      </c>
      <c r="F3022" s="43">
        <v>3</v>
      </c>
      <c r="G3022" s="27">
        <v>2</v>
      </c>
      <c r="H3022" s="53">
        <v>3</v>
      </c>
      <c r="I3022" s="17">
        <v>1</v>
      </c>
      <c r="J3022" s="17">
        <v>1</v>
      </c>
      <c r="K3022" s="49">
        <v>4</v>
      </c>
      <c r="L3022" s="16">
        <f t="shared" si="98"/>
        <v>14</v>
      </c>
    </row>
    <row r="3023" spans="1:12" x14ac:dyDescent="0.25">
      <c r="A3023">
        <v>3062</v>
      </c>
      <c r="B3023" t="str">
        <f t="shared" si="99"/>
        <v>Wisconsin,Polk County</v>
      </c>
      <c r="C3023" s="16" t="s">
        <v>103</v>
      </c>
      <c r="D3023" s="12" t="s">
        <v>254</v>
      </c>
      <c r="E3023" s="17" t="s">
        <v>4918</v>
      </c>
      <c r="F3023" s="43">
        <v>3</v>
      </c>
      <c r="G3023" s="17">
        <v>1</v>
      </c>
      <c r="H3023" s="53">
        <v>3</v>
      </c>
      <c r="I3023" s="17">
        <v>1</v>
      </c>
      <c r="J3023" s="17">
        <v>1</v>
      </c>
      <c r="K3023" s="49">
        <v>4</v>
      </c>
      <c r="L3023" s="16">
        <f t="shared" si="98"/>
        <v>13</v>
      </c>
    </row>
    <row r="3024" spans="1:12" x14ac:dyDescent="0.25">
      <c r="A3024">
        <v>3063</v>
      </c>
      <c r="B3024" t="str">
        <f t="shared" si="99"/>
        <v>Wisconsin,Portage County</v>
      </c>
      <c r="C3024" s="16" t="s">
        <v>103</v>
      </c>
      <c r="D3024" s="12" t="s">
        <v>1430</v>
      </c>
      <c r="E3024" s="17" t="s">
        <v>4919</v>
      </c>
      <c r="F3024" s="43">
        <v>3</v>
      </c>
      <c r="G3024" s="17">
        <v>1</v>
      </c>
      <c r="H3024" s="53">
        <v>3</v>
      </c>
      <c r="I3024" s="17">
        <v>1</v>
      </c>
      <c r="J3024" s="17">
        <v>1</v>
      </c>
      <c r="K3024" s="49">
        <v>4</v>
      </c>
      <c r="L3024" s="16">
        <f t="shared" si="98"/>
        <v>13</v>
      </c>
    </row>
    <row r="3025" spans="1:12" x14ac:dyDescent="0.25">
      <c r="A3025">
        <v>3064</v>
      </c>
      <c r="B3025" t="str">
        <f t="shared" si="99"/>
        <v>Wisconsin,Price County</v>
      </c>
      <c r="C3025" s="16" t="s">
        <v>103</v>
      </c>
      <c r="D3025" s="12" t="s">
        <v>1916</v>
      </c>
      <c r="E3025" s="17" t="s">
        <v>4263</v>
      </c>
      <c r="F3025" s="43">
        <v>3</v>
      </c>
      <c r="G3025" s="19">
        <v>4</v>
      </c>
      <c r="H3025" s="53">
        <v>3</v>
      </c>
      <c r="I3025" s="17">
        <v>1</v>
      </c>
      <c r="J3025" s="50">
        <v>3</v>
      </c>
      <c r="K3025" s="49">
        <v>4</v>
      </c>
      <c r="L3025" s="16">
        <f t="shared" si="98"/>
        <v>18</v>
      </c>
    </row>
    <row r="3026" spans="1:12" x14ac:dyDescent="0.25">
      <c r="A3026">
        <v>3065</v>
      </c>
      <c r="B3026" t="str">
        <f t="shared" si="99"/>
        <v>Wisconsin,Racine County</v>
      </c>
      <c r="C3026" s="16" t="s">
        <v>103</v>
      </c>
      <c r="D3026" s="12" t="s">
        <v>1917</v>
      </c>
      <c r="E3026" s="17" t="s">
        <v>4414</v>
      </c>
      <c r="F3026" s="43">
        <v>3</v>
      </c>
      <c r="G3026" s="37">
        <v>5</v>
      </c>
      <c r="H3026" s="53">
        <v>3</v>
      </c>
      <c r="I3026" s="17">
        <v>1</v>
      </c>
      <c r="J3026" s="17">
        <v>1</v>
      </c>
      <c r="K3026" s="49">
        <v>4</v>
      </c>
      <c r="L3026" s="16">
        <f t="shared" si="98"/>
        <v>17</v>
      </c>
    </row>
    <row r="3027" spans="1:12" x14ac:dyDescent="0.25">
      <c r="A3027">
        <v>3066</v>
      </c>
      <c r="B3027" t="str">
        <f t="shared" si="99"/>
        <v>Wisconsin,Richland County</v>
      </c>
      <c r="C3027" s="16" t="s">
        <v>103</v>
      </c>
      <c r="D3027" s="12" t="s">
        <v>628</v>
      </c>
      <c r="E3027" s="17" t="s">
        <v>4638</v>
      </c>
      <c r="F3027" s="43">
        <v>3</v>
      </c>
      <c r="G3027" s="19">
        <v>4</v>
      </c>
      <c r="H3027" s="53">
        <v>3</v>
      </c>
      <c r="I3027" s="17">
        <v>1</v>
      </c>
      <c r="J3027" s="17">
        <v>1</v>
      </c>
      <c r="K3027" s="49">
        <v>4</v>
      </c>
      <c r="L3027" s="16">
        <f t="shared" si="98"/>
        <v>16</v>
      </c>
    </row>
    <row r="3028" spans="1:12" x14ac:dyDescent="0.25">
      <c r="A3028">
        <v>3067</v>
      </c>
      <c r="B3028" t="str">
        <f t="shared" si="99"/>
        <v>Wisconsin,Rock County</v>
      </c>
      <c r="C3028" s="16" t="s">
        <v>103</v>
      </c>
      <c r="D3028" s="12" t="s">
        <v>1058</v>
      </c>
      <c r="E3028" s="17" t="s">
        <v>4264</v>
      </c>
      <c r="F3028" s="34">
        <v>4</v>
      </c>
      <c r="G3028" s="37">
        <v>5</v>
      </c>
      <c r="H3028" s="53">
        <v>3</v>
      </c>
      <c r="I3028" s="17">
        <v>1</v>
      </c>
      <c r="J3028" s="17">
        <v>1</v>
      </c>
      <c r="K3028" s="49">
        <v>4</v>
      </c>
      <c r="L3028" s="16">
        <f t="shared" si="98"/>
        <v>18</v>
      </c>
    </row>
    <row r="3029" spans="1:12" x14ac:dyDescent="0.25">
      <c r="A3029">
        <v>3068</v>
      </c>
      <c r="B3029" t="str">
        <f t="shared" si="99"/>
        <v>Wisconsin,Rusk County</v>
      </c>
      <c r="C3029" s="16" t="s">
        <v>103</v>
      </c>
      <c r="D3029" s="12" t="s">
        <v>1747</v>
      </c>
      <c r="E3029" s="17" t="s">
        <v>4265</v>
      </c>
      <c r="F3029" s="43">
        <v>3</v>
      </c>
      <c r="G3029" s="19">
        <v>4</v>
      </c>
      <c r="H3029" s="53">
        <v>3</v>
      </c>
      <c r="I3029" s="17">
        <v>1</v>
      </c>
      <c r="J3029" s="50">
        <v>3</v>
      </c>
      <c r="K3029" s="49">
        <v>4</v>
      </c>
      <c r="L3029" s="16">
        <f t="shared" si="98"/>
        <v>18</v>
      </c>
    </row>
    <row r="3030" spans="1:12" x14ac:dyDescent="0.25">
      <c r="A3030">
        <v>3069</v>
      </c>
      <c r="B3030" t="str">
        <f t="shared" si="99"/>
        <v>Wisconsin,St Croix County</v>
      </c>
      <c r="C3030" s="16" t="s">
        <v>103</v>
      </c>
      <c r="D3030" s="12" t="s">
        <v>1918</v>
      </c>
      <c r="E3030" s="17" t="s">
        <v>4639</v>
      </c>
      <c r="F3030" s="43">
        <v>3</v>
      </c>
      <c r="G3030" s="27">
        <v>2</v>
      </c>
      <c r="H3030" s="53">
        <v>3</v>
      </c>
      <c r="I3030" s="17">
        <v>1</v>
      </c>
      <c r="J3030" s="30">
        <v>2</v>
      </c>
      <c r="K3030" s="49">
        <v>4</v>
      </c>
      <c r="L3030" s="16">
        <f t="shared" si="98"/>
        <v>15</v>
      </c>
    </row>
    <row r="3031" spans="1:12" x14ac:dyDescent="0.25">
      <c r="A3031">
        <v>3070</v>
      </c>
      <c r="B3031" t="str">
        <f t="shared" si="99"/>
        <v>Wisconsin,Sauk County</v>
      </c>
      <c r="C3031" s="16" t="s">
        <v>103</v>
      </c>
      <c r="D3031" s="12" t="s">
        <v>1919</v>
      </c>
      <c r="E3031" s="17" t="s">
        <v>4640</v>
      </c>
      <c r="F3031" s="43">
        <v>3</v>
      </c>
      <c r="G3031" s="19">
        <v>4</v>
      </c>
      <c r="H3031" s="53">
        <v>3</v>
      </c>
      <c r="I3031" s="17">
        <v>1</v>
      </c>
      <c r="J3031" s="17">
        <v>1</v>
      </c>
      <c r="K3031" s="49">
        <v>4</v>
      </c>
      <c r="L3031" s="16">
        <f t="shared" si="98"/>
        <v>16</v>
      </c>
    </row>
    <row r="3032" spans="1:12" x14ac:dyDescent="0.25">
      <c r="A3032">
        <v>3071</v>
      </c>
      <c r="B3032" t="str">
        <f t="shared" si="99"/>
        <v>Wisconsin,Sawyer County</v>
      </c>
      <c r="C3032" s="16" t="s">
        <v>103</v>
      </c>
      <c r="D3032" s="12" t="s">
        <v>1920</v>
      </c>
      <c r="E3032" s="17" t="s">
        <v>4266</v>
      </c>
      <c r="F3032" s="43">
        <v>3</v>
      </c>
      <c r="G3032" s="19">
        <v>4</v>
      </c>
      <c r="H3032" s="53">
        <v>3</v>
      </c>
      <c r="I3032" s="17">
        <v>1</v>
      </c>
      <c r="J3032" s="50">
        <v>3</v>
      </c>
      <c r="K3032" s="49">
        <v>4</v>
      </c>
      <c r="L3032" s="16">
        <f t="shared" si="98"/>
        <v>18</v>
      </c>
    </row>
    <row r="3033" spans="1:12" x14ac:dyDescent="0.25">
      <c r="A3033">
        <v>3072</v>
      </c>
      <c r="B3033" t="str">
        <f t="shared" si="99"/>
        <v>Wisconsin,Shawano County</v>
      </c>
      <c r="C3033" s="16" t="s">
        <v>103</v>
      </c>
      <c r="D3033" s="12" t="s">
        <v>1921</v>
      </c>
      <c r="E3033" s="17" t="s">
        <v>4920</v>
      </c>
      <c r="F3033" s="43">
        <v>3</v>
      </c>
      <c r="G3033" s="17">
        <v>1</v>
      </c>
      <c r="H3033" s="53">
        <v>3</v>
      </c>
      <c r="I3033" s="17">
        <v>1</v>
      </c>
      <c r="J3033" s="17">
        <v>1</v>
      </c>
      <c r="K3033" s="49">
        <v>4</v>
      </c>
      <c r="L3033" s="16">
        <f t="shared" si="98"/>
        <v>13</v>
      </c>
    </row>
    <row r="3034" spans="1:12" x14ac:dyDescent="0.25">
      <c r="A3034">
        <v>3073</v>
      </c>
      <c r="B3034" t="str">
        <f t="shared" si="99"/>
        <v>Wisconsin,Sheboygan County</v>
      </c>
      <c r="C3034" s="16" t="s">
        <v>103</v>
      </c>
      <c r="D3034" s="12" t="s">
        <v>1922</v>
      </c>
      <c r="E3034" s="17" t="s">
        <v>4641</v>
      </c>
      <c r="F3034" s="43">
        <v>3</v>
      </c>
      <c r="G3034" s="19">
        <v>4</v>
      </c>
      <c r="H3034" s="53">
        <v>3</v>
      </c>
      <c r="I3034" s="17">
        <v>1</v>
      </c>
      <c r="J3034" s="17">
        <v>1</v>
      </c>
      <c r="K3034" s="49">
        <v>4</v>
      </c>
      <c r="L3034" s="16">
        <f t="shared" si="98"/>
        <v>16</v>
      </c>
    </row>
    <row r="3035" spans="1:12" x14ac:dyDescent="0.25">
      <c r="A3035">
        <v>3074</v>
      </c>
      <c r="B3035" t="str">
        <f t="shared" si="99"/>
        <v>Wisconsin,Taylor County</v>
      </c>
      <c r="C3035" s="16" t="s">
        <v>103</v>
      </c>
      <c r="D3035" s="12" t="s">
        <v>438</v>
      </c>
      <c r="E3035" s="17" t="s">
        <v>4642</v>
      </c>
      <c r="F3035" s="43">
        <v>3</v>
      </c>
      <c r="G3035" s="19">
        <v>4</v>
      </c>
      <c r="H3035" s="53">
        <v>3</v>
      </c>
      <c r="I3035" s="17">
        <v>1</v>
      </c>
      <c r="J3035" s="17">
        <v>1</v>
      </c>
      <c r="K3035" s="49">
        <v>4</v>
      </c>
      <c r="L3035" s="16">
        <f t="shared" si="98"/>
        <v>16</v>
      </c>
    </row>
    <row r="3036" spans="1:12" x14ac:dyDescent="0.25">
      <c r="A3036">
        <v>3075</v>
      </c>
      <c r="B3036" t="str">
        <f t="shared" si="99"/>
        <v>Wisconsin,Trempealeau County</v>
      </c>
      <c r="C3036" s="16" t="s">
        <v>103</v>
      </c>
      <c r="D3036" s="12" t="s">
        <v>1923</v>
      </c>
      <c r="E3036" s="17" t="s">
        <v>4643</v>
      </c>
      <c r="F3036" s="43">
        <v>3</v>
      </c>
      <c r="G3036" s="19">
        <v>4</v>
      </c>
      <c r="H3036" s="53">
        <v>3</v>
      </c>
      <c r="I3036" s="17">
        <v>1</v>
      </c>
      <c r="J3036" s="17">
        <v>1</v>
      </c>
      <c r="K3036" s="49">
        <v>4</v>
      </c>
      <c r="L3036" s="16">
        <f t="shared" si="98"/>
        <v>16</v>
      </c>
    </row>
    <row r="3037" spans="1:12" x14ac:dyDescent="0.25">
      <c r="A3037">
        <v>3077</v>
      </c>
      <c r="B3037" t="str">
        <f t="shared" si="99"/>
        <v>Wisconsin,Vilas County</v>
      </c>
      <c r="C3037" s="16" t="s">
        <v>103</v>
      </c>
      <c r="D3037" s="12" t="s">
        <v>1924</v>
      </c>
      <c r="E3037" s="17" t="s">
        <v>4973</v>
      </c>
      <c r="F3037" s="43">
        <v>3</v>
      </c>
      <c r="G3037" s="27">
        <v>2</v>
      </c>
      <c r="H3037" s="17">
        <v>1</v>
      </c>
      <c r="I3037" s="17">
        <v>1</v>
      </c>
      <c r="J3037" s="30">
        <v>2</v>
      </c>
      <c r="K3037" s="49">
        <v>4</v>
      </c>
      <c r="L3037" s="16">
        <f t="shared" si="98"/>
        <v>13</v>
      </c>
    </row>
    <row r="3038" spans="1:12" x14ac:dyDescent="0.25">
      <c r="A3038">
        <v>3078</v>
      </c>
      <c r="B3038" t="str">
        <f t="shared" si="99"/>
        <v>Wisconsin,Walworth County</v>
      </c>
      <c r="C3038" s="16" t="s">
        <v>103</v>
      </c>
      <c r="D3038" s="12" t="s">
        <v>1595</v>
      </c>
      <c r="E3038" s="17" t="s">
        <v>4267</v>
      </c>
      <c r="F3038" s="43">
        <v>3</v>
      </c>
      <c r="G3038" s="37">
        <v>5</v>
      </c>
      <c r="H3038" s="36">
        <v>4</v>
      </c>
      <c r="I3038" s="17">
        <v>1</v>
      </c>
      <c r="J3038" s="17">
        <v>1</v>
      </c>
      <c r="K3038" s="49">
        <v>4</v>
      </c>
      <c r="L3038" s="16">
        <f t="shared" si="98"/>
        <v>18</v>
      </c>
    </row>
    <row r="3039" spans="1:12" x14ac:dyDescent="0.25">
      <c r="A3039">
        <v>3079</v>
      </c>
      <c r="B3039" t="str">
        <f t="shared" si="99"/>
        <v>Wisconsin,Washburn County</v>
      </c>
      <c r="C3039" s="16" t="s">
        <v>103</v>
      </c>
      <c r="D3039" s="12" t="s">
        <v>1925</v>
      </c>
      <c r="E3039" s="17" t="s">
        <v>4268</v>
      </c>
      <c r="F3039" s="43">
        <v>3</v>
      </c>
      <c r="G3039" s="37">
        <v>5</v>
      </c>
      <c r="H3039" s="53">
        <v>3</v>
      </c>
      <c r="I3039" s="17">
        <v>1</v>
      </c>
      <c r="J3039" s="30">
        <v>2</v>
      </c>
      <c r="K3039" s="49">
        <v>4</v>
      </c>
      <c r="L3039" s="16">
        <f t="shared" si="98"/>
        <v>18</v>
      </c>
    </row>
    <row r="3040" spans="1:12" x14ac:dyDescent="0.25">
      <c r="A3040">
        <v>3080</v>
      </c>
      <c r="B3040" t="str">
        <f t="shared" si="99"/>
        <v>Wisconsin,Washington County</v>
      </c>
      <c r="C3040" s="16" t="s">
        <v>103</v>
      </c>
      <c r="D3040" s="12" t="s">
        <v>169</v>
      </c>
      <c r="E3040" s="17" t="s">
        <v>4644</v>
      </c>
      <c r="F3040" s="43">
        <v>3</v>
      </c>
      <c r="G3040" s="19">
        <v>4</v>
      </c>
      <c r="H3040" s="53">
        <v>3</v>
      </c>
      <c r="I3040" s="17">
        <v>1</v>
      </c>
      <c r="J3040" s="17">
        <v>1</v>
      </c>
      <c r="K3040" s="49">
        <v>4</v>
      </c>
      <c r="L3040" s="16">
        <f t="shared" si="98"/>
        <v>16</v>
      </c>
    </row>
    <row r="3041" spans="1:12" x14ac:dyDescent="0.25">
      <c r="A3041">
        <v>3081</v>
      </c>
      <c r="B3041" t="str">
        <f t="shared" si="99"/>
        <v>Wisconsin,Waukesha County</v>
      </c>
      <c r="C3041" s="16" t="s">
        <v>103</v>
      </c>
      <c r="D3041" s="12" t="s">
        <v>1926</v>
      </c>
      <c r="E3041" s="17" t="s">
        <v>4415</v>
      </c>
      <c r="F3041" s="43">
        <v>3</v>
      </c>
      <c r="G3041" s="37">
        <v>5</v>
      </c>
      <c r="H3041" s="53">
        <v>3</v>
      </c>
      <c r="I3041" s="17">
        <v>1</v>
      </c>
      <c r="J3041" s="17">
        <v>1</v>
      </c>
      <c r="K3041" s="49">
        <v>4</v>
      </c>
      <c r="L3041" s="16">
        <f t="shared" si="98"/>
        <v>17</v>
      </c>
    </row>
    <row r="3042" spans="1:12" x14ac:dyDescent="0.25">
      <c r="A3042">
        <v>3082</v>
      </c>
      <c r="B3042" t="str">
        <f t="shared" si="99"/>
        <v>Wisconsin,Waupaca County</v>
      </c>
      <c r="C3042" s="16" t="s">
        <v>103</v>
      </c>
      <c r="D3042" s="12" t="s">
        <v>1927</v>
      </c>
      <c r="E3042" s="17" t="s">
        <v>4820</v>
      </c>
      <c r="F3042" s="43">
        <v>3</v>
      </c>
      <c r="G3042" s="27">
        <v>2</v>
      </c>
      <c r="H3042" s="53">
        <v>3</v>
      </c>
      <c r="I3042" s="17">
        <v>1</v>
      </c>
      <c r="J3042" s="17">
        <v>1</v>
      </c>
      <c r="K3042" s="49">
        <v>4</v>
      </c>
      <c r="L3042" s="16">
        <f t="shared" si="98"/>
        <v>14</v>
      </c>
    </row>
    <row r="3043" spans="1:12" x14ac:dyDescent="0.25">
      <c r="A3043">
        <v>3083</v>
      </c>
      <c r="B3043" t="str">
        <f t="shared" si="99"/>
        <v>Wisconsin,Waushara County</v>
      </c>
      <c r="C3043" s="16" t="s">
        <v>103</v>
      </c>
      <c r="D3043" s="12" t="s">
        <v>1928</v>
      </c>
      <c r="E3043" s="17" t="s">
        <v>4821</v>
      </c>
      <c r="F3043" s="43">
        <v>3</v>
      </c>
      <c r="G3043" s="27">
        <v>2</v>
      </c>
      <c r="H3043" s="53">
        <v>3</v>
      </c>
      <c r="I3043" s="17">
        <v>1</v>
      </c>
      <c r="J3043" s="17">
        <v>1</v>
      </c>
      <c r="K3043" s="49">
        <v>4</v>
      </c>
      <c r="L3043" s="16">
        <f t="shared" si="98"/>
        <v>14</v>
      </c>
    </row>
    <row r="3044" spans="1:12" x14ac:dyDescent="0.25">
      <c r="A3044">
        <v>3084</v>
      </c>
      <c r="B3044" t="str">
        <f t="shared" si="99"/>
        <v>Wisconsin,Winnebago County</v>
      </c>
      <c r="C3044" s="16" t="s">
        <v>103</v>
      </c>
      <c r="D3044" s="12" t="s">
        <v>640</v>
      </c>
      <c r="E3044" s="17" t="s">
        <v>4921</v>
      </c>
      <c r="F3044" s="43">
        <v>3</v>
      </c>
      <c r="G3044" s="17">
        <v>1</v>
      </c>
      <c r="H3044" s="53">
        <v>3</v>
      </c>
      <c r="I3044" s="17">
        <v>1</v>
      </c>
      <c r="J3044" s="17">
        <v>1</v>
      </c>
      <c r="K3044" s="49">
        <v>4</v>
      </c>
      <c r="L3044" s="16">
        <f t="shared" si="98"/>
        <v>13</v>
      </c>
    </row>
    <row r="3045" spans="1:12" x14ac:dyDescent="0.25">
      <c r="A3045">
        <v>3085</v>
      </c>
      <c r="B3045" t="str">
        <f t="shared" si="99"/>
        <v>Wisconsin,Wood County</v>
      </c>
      <c r="C3045" s="16" t="s">
        <v>103</v>
      </c>
      <c r="D3045" s="12" t="s">
        <v>1439</v>
      </c>
      <c r="E3045" s="17" t="s">
        <v>4822</v>
      </c>
      <c r="F3045" s="43">
        <v>3</v>
      </c>
      <c r="G3045" s="27">
        <v>2</v>
      </c>
      <c r="H3045" s="53">
        <v>3</v>
      </c>
      <c r="I3045" s="17">
        <v>1</v>
      </c>
      <c r="J3045" s="17">
        <v>1</v>
      </c>
      <c r="K3045" s="49">
        <v>4</v>
      </c>
      <c r="L3045" s="16">
        <f t="shared" si="98"/>
        <v>14</v>
      </c>
    </row>
    <row r="3046" spans="1:12" x14ac:dyDescent="0.25">
      <c r="A3046">
        <v>3086</v>
      </c>
      <c r="B3046" t="str">
        <f t="shared" si="99"/>
        <v>Wyoming,Albany County</v>
      </c>
      <c r="C3046" s="16" t="s">
        <v>104</v>
      </c>
      <c r="D3046" s="12" t="s">
        <v>1280</v>
      </c>
      <c r="E3046" s="17" t="s">
        <v>4167</v>
      </c>
      <c r="F3046" s="43">
        <v>3</v>
      </c>
      <c r="G3046" s="17">
        <v>1</v>
      </c>
      <c r="H3046" s="53">
        <v>3</v>
      </c>
      <c r="I3046" s="17">
        <v>1</v>
      </c>
      <c r="J3046" s="47">
        <v>6</v>
      </c>
      <c r="K3046" s="49">
        <v>4</v>
      </c>
      <c r="L3046" s="16">
        <f t="shared" si="98"/>
        <v>18</v>
      </c>
    </row>
    <row r="3047" spans="1:12" x14ac:dyDescent="0.25">
      <c r="A3047">
        <v>3087</v>
      </c>
      <c r="B3047" t="str">
        <f t="shared" si="99"/>
        <v>Wyoming,Big Horn County</v>
      </c>
      <c r="C3047" s="16" t="s">
        <v>104</v>
      </c>
      <c r="D3047" s="12" t="s">
        <v>1152</v>
      </c>
      <c r="E3047" s="17" t="s">
        <v>4106</v>
      </c>
      <c r="F3047" s="34">
        <v>4</v>
      </c>
      <c r="G3047" s="17">
        <v>1</v>
      </c>
      <c r="H3047" s="53">
        <v>3</v>
      </c>
      <c r="I3047" s="17">
        <v>1</v>
      </c>
      <c r="J3047" s="47">
        <v>6</v>
      </c>
      <c r="K3047" s="49">
        <v>4</v>
      </c>
      <c r="L3047" s="16">
        <f t="shared" si="98"/>
        <v>19</v>
      </c>
    </row>
    <row r="3048" spans="1:12" x14ac:dyDescent="0.25">
      <c r="A3048">
        <v>3088</v>
      </c>
      <c r="B3048" t="str">
        <f t="shared" si="99"/>
        <v>Wyoming,Campbell County</v>
      </c>
      <c r="C3048" s="16" t="s">
        <v>104</v>
      </c>
      <c r="D3048" s="12" t="s">
        <v>807</v>
      </c>
      <c r="E3048" s="17" t="s">
        <v>4269</v>
      </c>
      <c r="F3048" s="34">
        <v>4</v>
      </c>
      <c r="G3048" s="17">
        <v>1</v>
      </c>
      <c r="H3048" s="17">
        <v>1</v>
      </c>
      <c r="I3048" s="17">
        <v>1</v>
      </c>
      <c r="J3048" s="41">
        <v>6</v>
      </c>
      <c r="K3048" s="49">
        <v>4</v>
      </c>
      <c r="L3048" s="16">
        <f t="shared" si="98"/>
        <v>17</v>
      </c>
    </row>
    <row r="3049" spans="1:12" x14ac:dyDescent="0.25">
      <c r="A3049">
        <v>3089</v>
      </c>
      <c r="B3049" t="str">
        <f t="shared" si="99"/>
        <v>Wyoming,Carbon County</v>
      </c>
      <c r="C3049" s="16" t="s">
        <v>104</v>
      </c>
      <c r="D3049" s="12" t="s">
        <v>1154</v>
      </c>
      <c r="E3049" s="17" t="s">
        <v>4270</v>
      </c>
      <c r="F3049" s="43">
        <v>3</v>
      </c>
      <c r="G3049" s="17">
        <v>1</v>
      </c>
      <c r="H3049" s="17">
        <v>1</v>
      </c>
      <c r="I3049" s="17">
        <v>1</v>
      </c>
      <c r="J3049" s="45">
        <v>7</v>
      </c>
      <c r="K3049" s="49">
        <v>4</v>
      </c>
      <c r="L3049" s="16">
        <f t="shared" si="98"/>
        <v>17</v>
      </c>
    </row>
    <row r="3050" spans="1:12" x14ac:dyDescent="0.25">
      <c r="A3050">
        <v>3090</v>
      </c>
      <c r="B3050" t="str">
        <f t="shared" si="99"/>
        <v>Wyoming,Converse County</v>
      </c>
      <c r="C3050" s="16" t="s">
        <v>104</v>
      </c>
      <c r="D3050" s="12" t="s">
        <v>1929</v>
      </c>
      <c r="E3050" s="17" t="s">
        <v>4168</v>
      </c>
      <c r="F3050" s="22">
        <v>6</v>
      </c>
      <c r="G3050" s="17">
        <v>1</v>
      </c>
      <c r="H3050" s="17">
        <v>1</v>
      </c>
      <c r="I3050" s="17">
        <v>1</v>
      </c>
      <c r="J3050" s="41">
        <v>6</v>
      </c>
      <c r="K3050" s="49">
        <v>4</v>
      </c>
      <c r="L3050" s="16">
        <f t="shared" si="98"/>
        <v>19</v>
      </c>
    </row>
    <row r="3051" spans="1:12" x14ac:dyDescent="0.25">
      <c r="A3051">
        <v>3091</v>
      </c>
      <c r="B3051" t="str">
        <f t="shared" si="99"/>
        <v>Wyoming,Crook County</v>
      </c>
      <c r="C3051" s="16" t="s">
        <v>104</v>
      </c>
      <c r="D3051" s="12" t="s">
        <v>1485</v>
      </c>
      <c r="E3051" s="17" t="s">
        <v>4169</v>
      </c>
      <c r="F3051" s="34">
        <v>4</v>
      </c>
      <c r="G3051" s="17">
        <v>1</v>
      </c>
      <c r="H3051" s="17">
        <v>1</v>
      </c>
      <c r="I3051" s="17">
        <v>1</v>
      </c>
      <c r="J3051" s="45">
        <v>7</v>
      </c>
      <c r="K3051" s="49">
        <v>4</v>
      </c>
      <c r="L3051" s="16">
        <f t="shared" si="98"/>
        <v>18</v>
      </c>
    </row>
    <row r="3052" spans="1:12" x14ac:dyDescent="0.25">
      <c r="A3052">
        <v>3092</v>
      </c>
      <c r="B3052" t="str">
        <f t="shared" si="99"/>
        <v>Wyoming,Fremont County</v>
      </c>
      <c r="C3052" s="16" t="s">
        <v>104</v>
      </c>
      <c r="D3052" s="12" t="s">
        <v>349</v>
      </c>
      <c r="E3052" s="17" t="s">
        <v>4054</v>
      </c>
      <c r="F3052" s="34">
        <v>4</v>
      </c>
      <c r="G3052" s="17">
        <v>1</v>
      </c>
      <c r="H3052" s="53">
        <v>3</v>
      </c>
      <c r="I3052" s="17">
        <v>1</v>
      </c>
      <c r="J3052" s="41">
        <v>6</v>
      </c>
      <c r="K3052" s="49">
        <v>4</v>
      </c>
      <c r="L3052" s="16">
        <f t="shared" si="98"/>
        <v>19</v>
      </c>
    </row>
    <row r="3053" spans="1:12" x14ac:dyDescent="0.25">
      <c r="A3053">
        <v>3093</v>
      </c>
      <c r="B3053" t="str">
        <f t="shared" si="99"/>
        <v>Wyoming,Goshen County</v>
      </c>
      <c r="C3053" s="16" t="s">
        <v>104</v>
      </c>
      <c r="D3053" s="12" t="s">
        <v>1930</v>
      </c>
      <c r="E3053" s="17" t="s">
        <v>4271</v>
      </c>
      <c r="F3053" s="22">
        <v>6</v>
      </c>
      <c r="G3053" s="17">
        <v>1</v>
      </c>
      <c r="H3053" s="36">
        <v>4</v>
      </c>
      <c r="I3053" s="17">
        <v>1</v>
      </c>
      <c r="J3053" s="30">
        <v>2</v>
      </c>
      <c r="K3053" s="49">
        <v>4</v>
      </c>
      <c r="L3053" s="16">
        <f t="shared" si="98"/>
        <v>18</v>
      </c>
    </row>
    <row r="3054" spans="1:12" x14ac:dyDescent="0.25">
      <c r="A3054">
        <v>3094</v>
      </c>
      <c r="B3054" t="str">
        <f t="shared" si="99"/>
        <v>Wyoming,Hot Springs County</v>
      </c>
      <c r="C3054" s="16" t="s">
        <v>104</v>
      </c>
      <c r="D3054" s="12" t="s">
        <v>1931</v>
      </c>
      <c r="E3054" s="17" t="s">
        <v>4170</v>
      </c>
      <c r="F3054" s="22">
        <v>6</v>
      </c>
      <c r="G3054" s="17">
        <v>1</v>
      </c>
      <c r="H3054" s="53">
        <v>3</v>
      </c>
      <c r="I3054" s="17">
        <v>1</v>
      </c>
      <c r="J3054" s="55">
        <v>4</v>
      </c>
      <c r="K3054" s="49">
        <v>4</v>
      </c>
      <c r="L3054" s="16">
        <f t="shared" si="98"/>
        <v>19</v>
      </c>
    </row>
    <row r="3055" spans="1:12" x14ac:dyDescent="0.25">
      <c r="A3055">
        <v>3095</v>
      </c>
      <c r="B3055" t="str">
        <f t="shared" si="99"/>
        <v>Wyoming,Johnson County</v>
      </c>
      <c r="C3055" s="16" t="s">
        <v>104</v>
      </c>
      <c r="D3055" s="12" t="s">
        <v>241</v>
      </c>
      <c r="E3055" s="17" t="s">
        <v>4171</v>
      </c>
      <c r="F3055" s="34">
        <v>4</v>
      </c>
      <c r="G3055" s="17">
        <v>1</v>
      </c>
      <c r="H3055" s="17">
        <v>1</v>
      </c>
      <c r="I3055" s="17">
        <v>1</v>
      </c>
      <c r="J3055" s="45">
        <v>7</v>
      </c>
      <c r="K3055" s="49">
        <v>4</v>
      </c>
      <c r="L3055" s="16">
        <f t="shared" si="98"/>
        <v>18</v>
      </c>
    </row>
    <row r="3056" spans="1:12" x14ac:dyDescent="0.25">
      <c r="A3056">
        <v>3096</v>
      </c>
      <c r="B3056" t="str">
        <f t="shared" si="99"/>
        <v>Wyoming,Laramie County</v>
      </c>
      <c r="C3056" s="16" t="s">
        <v>104</v>
      </c>
      <c r="D3056" s="12" t="s">
        <v>1932</v>
      </c>
      <c r="E3056" s="17" t="s">
        <v>4645</v>
      </c>
      <c r="F3056" s="43">
        <v>3</v>
      </c>
      <c r="G3056" s="17">
        <v>1</v>
      </c>
      <c r="H3056" s="53">
        <v>3</v>
      </c>
      <c r="I3056" s="17">
        <v>1</v>
      </c>
      <c r="J3056" s="50">
        <v>3</v>
      </c>
      <c r="K3056" s="49">
        <v>4</v>
      </c>
      <c r="L3056" s="16">
        <f t="shared" si="98"/>
        <v>15</v>
      </c>
    </row>
    <row r="3057" spans="1:12" x14ac:dyDescent="0.25">
      <c r="A3057">
        <v>3097</v>
      </c>
      <c r="B3057" t="str">
        <f t="shared" si="99"/>
        <v>Wyoming,Lincoln County</v>
      </c>
      <c r="C3057" s="16" t="s">
        <v>104</v>
      </c>
      <c r="D3057" s="12" t="s">
        <v>243</v>
      </c>
      <c r="E3057" s="17" t="s">
        <v>4646</v>
      </c>
      <c r="F3057" s="43">
        <v>3</v>
      </c>
      <c r="G3057" s="17">
        <v>1</v>
      </c>
      <c r="H3057" s="17">
        <v>1</v>
      </c>
      <c r="I3057" s="17">
        <v>1</v>
      </c>
      <c r="J3057" s="47">
        <v>6</v>
      </c>
      <c r="K3057" s="49">
        <v>4</v>
      </c>
      <c r="L3057" s="16">
        <f t="shared" si="98"/>
        <v>16</v>
      </c>
    </row>
    <row r="3058" spans="1:12" x14ac:dyDescent="0.25">
      <c r="A3058">
        <v>3098</v>
      </c>
      <c r="B3058" t="str">
        <f t="shared" si="99"/>
        <v>Wyoming,Natrona County</v>
      </c>
      <c r="C3058" s="16" t="s">
        <v>104</v>
      </c>
      <c r="D3058" s="12" t="s">
        <v>1933</v>
      </c>
      <c r="E3058" s="17" t="s">
        <v>4020</v>
      </c>
      <c r="F3058" s="34">
        <v>4</v>
      </c>
      <c r="G3058" s="17">
        <v>1</v>
      </c>
      <c r="H3058" s="53">
        <v>3</v>
      </c>
      <c r="I3058" s="17">
        <v>1</v>
      </c>
      <c r="J3058" s="45">
        <v>7</v>
      </c>
      <c r="K3058" s="49">
        <v>4</v>
      </c>
      <c r="L3058" s="16">
        <f t="shared" si="98"/>
        <v>20</v>
      </c>
    </row>
    <row r="3059" spans="1:12" x14ac:dyDescent="0.25">
      <c r="A3059">
        <v>3099</v>
      </c>
      <c r="B3059" t="str">
        <f t="shared" si="99"/>
        <v>Wyoming,Niobrara County</v>
      </c>
      <c r="C3059" s="16" t="s">
        <v>104</v>
      </c>
      <c r="D3059" s="12" t="s">
        <v>1934</v>
      </c>
      <c r="E3059" s="17" t="s">
        <v>4107</v>
      </c>
      <c r="F3059" s="22">
        <v>6</v>
      </c>
      <c r="G3059" s="17">
        <v>1</v>
      </c>
      <c r="H3059" s="36">
        <v>4</v>
      </c>
      <c r="I3059" s="17">
        <v>1</v>
      </c>
      <c r="J3059" s="55">
        <v>4</v>
      </c>
      <c r="K3059" s="49">
        <v>4</v>
      </c>
      <c r="L3059" s="16">
        <f t="shared" si="98"/>
        <v>20</v>
      </c>
    </row>
    <row r="3060" spans="1:12" x14ac:dyDescent="0.25">
      <c r="A3060">
        <v>3100</v>
      </c>
      <c r="B3060" t="str">
        <f t="shared" si="99"/>
        <v>Wyoming,Park County</v>
      </c>
      <c r="C3060" s="16" t="s">
        <v>104</v>
      </c>
      <c r="D3060" s="12" t="s">
        <v>368</v>
      </c>
      <c r="E3060" s="17" t="s">
        <v>4055</v>
      </c>
      <c r="F3060" s="34">
        <v>4</v>
      </c>
      <c r="G3060" s="17">
        <v>1</v>
      </c>
      <c r="H3060" s="53">
        <v>3</v>
      </c>
      <c r="I3060" s="17">
        <v>1</v>
      </c>
      <c r="J3060" s="41">
        <v>6</v>
      </c>
      <c r="K3060" s="49">
        <v>4</v>
      </c>
      <c r="L3060" s="16">
        <f t="shared" si="98"/>
        <v>19</v>
      </c>
    </row>
    <row r="3061" spans="1:12" x14ac:dyDescent="0.25">
      <c r="A3061">
        <v>3101</v>
      </c>
      <c r="B3061" t="str">
        <f t="shared" si="99"/>
        <v>Wyoming,Platte County</v>
      </c>
      <c r="C3061" s="16" t="s">
        <v>104</v>
      </c>
      <c r="D3061" s="12" t="s">
        <v>1137</v>
      </c>
      <c r="E3061" s="17" t="s">
        <v>4056</v>
      </c>
      <c r="F3061" s="22">
        <v>6</v>
      </c>
      <c r="G3061" s="17">
        <v>1</v>
      </c>
      <c r="H3061" s="53">
        <v>3</v>
      </c>
      <c r="I3061" s="17">
        <v>1</v>
      </c>
      <c r="J3061" s="47">
        <v>6</v>
      </c>
      <c r="K3061" s="49">
        <v>4</v>
      </c>
      <c r="L3061" s="16">
        <f t="shared" si="98"/>
        <v>21</v>
      </c>
    </row>
    <row r="3062" spans="1:12" x14ac:dyDescent="0.25">
      <c r="A3062">
        <v>3102</v>
      </c>
      <c r="B3062" t="str">
        <f t="shared" si="99"/>
        <v>Wyoming,Sheridan County</v>
      </c>
      <c r="C3062" s="16" t="s">
        <v>104</v>
      </c>
      <c r="D3062" s="12" t="s">
        <v>781</v>
      </c>
      <c r="E3062" s="17" t="s">
        <v>4021</v>
      </c>
      <c r="F3062" s="22">
        <v>6</v>
      </c>
      <c r="G3062" s="17">
        <v>1</v>
      </c>
      <c r="H3062" s="36">
        <v>4</v>
      </c>
      <c r="I3062" s="17">
        <v>1</v>
      </c>
      <c r="J3062" s="47">
        <v>6</v>
      </c>
      <c r="K3062" s="49">
        <v>4</v>
      </c>
      <c r="L3062" s="16">
        <f t="shared" si="98"/>
        <v>22</v>
      </c>
    </row>
    <row r="3063" spans="1:12" x14ac:dyDescent="0.25">
      <c r="A3063">
        <v>3103</v>
      </c>
      <c r="B3063" t="str">
        <f t="shared" si="99"/>
        <v>Wyoming,Sublette County</v>
      </c>
      <c r="C3063" s="16" t="s">
        <v>104</v>
      </c>
      <c r="D3063" s="12" t="s">
        <v>1935</v>
      </c>
      <c r="E3063" s="17" t="s">
        <v>4647</v>
      </c>
      <c r="F3063" s="43">
        <v>3</v>
      </c>
      <c r="G3063" s="17">
        <v>1</v>
      </c>
      <c r="H3063" s="17">
        <v>1</v>
      </c>
      <c r="I3063" s="17">
        <v>1</v>
      </c>
      <c r="J3063" s="47">
        <v>6</v>
      </c>
      <c r="K3063" s="49">
        <v>4</v>
      </c>
      <c r="L3063" s="16">
        <f t="shared" si="98"/>
        <v>16</v>
      </c>
    </row>
    <row r="3064" spans="1:12" x14ac:dyDescent="0.25">
      <c r="A3064">
        <v>3104</v>
      </c>
      <c r="B3064" t="str">
        <f t="shared" si="99"/>
        <v>Wyoming,Sweetwater County</v>
      </c>
      <c r="C3064" s="16" t="s">
        <v>104</v>
      </c>
      <c r="D3064" s="12" t="s">
        <v>1936</v>
      </c>
      <c r="E3064" s="17" t="s">
        <v>4416</v>
      </c>
      <c r="F3064" s="43">
        <v>3</v>
      </c>
      <c r="G3064" s="17">
        <v>1</v>
      </c>
      <c r="H3064" s="17">
        <v>1</v>
      </c>
      <c r="I3064" s="17">
        <v>1</v>
      </c>
      <c r="J3064" s="41">
        <v>6</v>
      </c>
      <c r="K3064" s="49">
        <v>4</v>
      </c>
      <c r="L3064" s="16">
        <f t="shared" si="98"/>
        <v>16</v>
      </c>
    </row>
    <row r="3065" spans="1:12" x14ac:dyDescent="0.25">
      <c r="A3065">
        <v>3105</v>
      </c>
      <c r="B3065" t="str">
        <f t="shared" si="99"/>
        <v>Wyoming,Teton County</v>
      </c>
      <c r="C3065" s="16" t="s">
        <v>104</v>
      </c>
      <c r="D3065" s="12" t="s">
        <v>585</v>
      </c>
      <c r="E3065" s="17" t="s">
        <v>4648</v>
      </c>
      <c r="F3065" s="43">
        <v>3</v>
      </c>
      <c r="G3065" s="17">
        <v>1</v>
      </c>
      <c r="H3065" s="17">
        <v>1</v>
      </c>
      <c r="I3065" s="17">
        <v>1</v>
      </c>
      <c r="J3065" s="47">
        <v>6</v>
      </c>
      <c r="K3065" s="49">
        <v>4</v>
      </c>
      <c r="L3065" s="16">
        <f t="shared" si="98"/>
        <v>16</v>
      </c>
    </row>
    <row r="3066" spans="1:12" x14ac:dyDescent="0.25">
      <c r="A3066">
        <v>3106</v>
      </c>
      <c r="B3066" t="str">
        <f t="shared" si="99"/>
        <v>Wyoming,Uinta County</v>
      </c>
      <c r="C3066" s="16" t="s">
        <v>104</v>
      </c>
      <c r="D3066" s="12" t="s">
        <v>1937</v>
      </c>
      <c r="E3066" s="17" t="s">
        <v>4922</v>
      </c>
      <c r="F3066" s="43">
        <v>3</v>
      </c>
      <c r="G3066" s="17">
        <v>1</v>
      </c>
      <c r="H3066" s="17">
        <v>1</v>
      </c>
      <c r="I3066" s="17">
        <v>1</v>
      </c>
      <c r="J3066" s="55">
        <v>4</v>
      </c>
      <c r="K3066" s="49">
        <v>4</v>
      </c>
      <c r="L3066" s="16">
        <f t="shared" si="98"/>
        <v>14</v>
      </c>
    </row>
    <row r="3067" spans="1:12" x14ac:dyDescent="0.25">
      <c r="A3067">
        <v>3107</v>
      </c>
      <c r="B3067" t="str">
        <f t="shared" si="99"/>
        <v>Wyoming,Washakie County</v>
      </c>
      <c r="C3067" s="16" t="s">
        <v>104</v>
      </c>
      <c r="D3067" s="12" t="s">
        <v>1938</v>
      </c>
      <c r="E3067" s="17" t="s">
        <v>4108</v>
      </c>
      <c r="F3067" s="34">
        <v>4</v>
      </c>
      <c r="G3067" s="17">
        <v>1</v>
      </c>
      <c r="H3067" s="53">
        <v>3</v>
      </c>
      <c r="I3067" s="17">
        <v>1</v>
      </c>
      <c r="J3067" s="47">
        <v>6</v>
      </c>
      <c r="K3067" s="49">
        <v>4</v>
      </c>
      <c r="L3067" s="16">
        <f t="shared" si="98"/>
        <v>19</v>
      </c>
    </row>
    <row r="3068" spans="1:12" x14ac:dyDescent="0.25">
      <c r="A3068">
        <v>3108</v>
      </c>
      <c r="B3068" t="str">
        <f t="shared" si="99"/>
        <v>Wyoming,Weston County</v>
      </c>
      <c r="C3068" s="16" t="s">
        <v>104</v>
      </c>
      <c r="D3068" s="12" t="s">
        <v>1939</v>
      </c>
      <c r="E3068" s="17" t="s">
        <v>4272</v>
      </c>
      <c r="F3068" s="34">
        <v>4</v>
      </c>
      <c r="G3068" s="17">
        <v>1</v>
      </c>
      <c r="H3068" s="17">
        <v>1</v>
      </c>
      <c r="I3068" s="17">
        <v>1</v>
      </c>
      <c r="J3068" s="41">
        <v>6</v>
      </c>
      <c r="K3068" s="49">
        <v>4</v>
      </c>
      <c r="L3068" s="16">
        <f t="shared" si="98"/>
        <v>17</v>
      </c>
    </row>
    <row r="3069" spans="1:12" x14ac:dyDescent="0.25">
      <c r="A3069">
        <v>275</v>
      </c>
      <c r="B3069" t="str">
        <f t="shared" si="99"/>
        <v>Colorado,Summit County</v>
      </c>
      <c r="C3069" s="16" t="s">
        <v>18</v>
      </c>
      <c r="D3069" s="12" t="s">
        <v>379</v>
      </c>
      <c r="E3069" s="17" t="s">
        <v>5034</v>
      </c>
      <c r="F3069" s="17">
        <v>1</v>
      </c>
      <c r="G3069" s="17">
        <v>1</v>
      </c>
      <c r="H3069" s="17">
        <v>1</v>
      </c>
      <c r="I3069" s="17">
        <v>1</v>
      </c>
      <c r="J3069" s="30">
        <v>2</v>
      </c>
      <c r="K3069" s="60">
        <v>3</v>
      </c>
      <c r="L3069" s="16">
        <f t="shared" si="98"/>
        <v>9</v>
      </c>
    </row>
    <row r="3070" spans="1:12" x14ac:dyDescent="0.25">
      <c r="A3070">
        <v>1153</v>
      </c>
      <c r="B3070" t="str">
        <f t="shared" si="99"/>
        <v>Maine,Penobscot County</v>
      </c>
      <c r="C3070" s="16" t="s">
        <v>32</v>
      </c>
      <c r="D3070" s="12" t="s">
        <v>918</v>
      </c>
      <c r="E3070" s="17" t="s">
        <v>5021</v>
      </c>
      <c r="F3070" s="43">
        <v>3</v>
      </c>
      <c r="G3070" s="19">
        <v>4</v>
      </c>
      <c r="H3070" s="17">
        <v>1</v>
      </c>
      <c r="I3070" s="40">
        <v>3</v>
      </c>
      <c r="J3070" s="17">
        <v>1</v>
      </c>
      <c r="K3070" s="60">
        <v>3</v>
      </c>
      <c r="L3070" s="16">
        <f t="shared" si="98"/>
        <v>15</v>
      </c>
    </row>
    <row r="3071" spans="1:12" x14ac:dyDescent="0.25">
      <c r="A3071">
        <v>1155</v>
      </c>
      <c r="B3071" t="str">
        <f t="shared" si="99"/>
        <v>Maine,Sagadahoc County</v>
      </c>
      <c r="C3071" s="16" t="s">
        <v>32</v>
      </c>
      <c r="D3071" s="12" t="s">
        <v>920</v>
      </c>
      <c r="E3071" s="17" t="s">
        <v>5017</v>
      </c>
      <c r="F3071" s="43">
        <v>3</v>
      </c>
      <c r="G3071" s="37">
        <v>5</v>
      </c>
      <c r="H3071" s="17">
        <v>1</v>
      </c>
      <c r="I3071" s="25">
        <v>4</v>
      </c>
      <c r="J3071" s="17">
        <v>1</v>
      </c>
      <c r="K3071" s="60">
        <v>3</v>
      </c>
      <c r="L3071" s="16">
        <f t="shared" si="98"/>
        <v>17</v>
      </c>
    </row>
    <row r="3072" spans="1:12" x14ac:dyDescent="0.25">
      <c r="A3072">
        <v>1156</v>
      </c>
      <c r="B3072" t="str">
        <f t="shared" si="99"/>
        <v>Maine,Somerset County</v>
      </c>
      <c r="C3072" s="16" t="s">
        <v>32</v>
      </c>
      <c r="D3072" s="12" t="s">
        <v>921</v>
      </c>
      <c r="E3072" s="17" t="s">
        <v>5030</v>
      </c>
      <c r="F3072" s="43">
        <v>3</v>
      </c>
      <c r="G3072" s="27">
        <v>2</v>
      </c>
      <c r="H3072" s="17">
        <v>1</v>
      </c>
      <c r="I3072" s="17">
        <v>1</v>
      </c>
      <c r="J3072" s="17">
        <v>1</v>
      </c>
      <c r="K3072" s="60">
        <v>3</v>
      </c>
      <c r="L3072" s="16">
        <f t="shared" si="98"/>
        <v>11</v>
      </c>
    </row>
    <row r="3073" spans="1:12" x14ac:dyDescent="0.25">
      <c r="A3073">
        <v>1157</v>
      </c>
      <c r="B3073" t="str">
        <f t="shared" si="99"/>
        <v>Maine,Waldo County</v>
      </c>
      <c r="C3073" s="16" t="s">
        <v>32</v>
      </c>
      <c r="D3073" s="12" t="s">
        <v>922</v>
      </c>
      <c r="E3073" s="17" t="s">
        <v>5024</v>
      </c>
      <c r="F3073" s="43">
        <v>3</v>
      </c>
      <c r="G3073" s="27">
        <v>2</v>
      </c>
      <c r="H3073" s="17">
        <v>1</v>
      </c>
      <c r="I3073" s="40">
        <v>3</v>
      </c>
      <c r="J3073" s="17">
        <v>1</v>
      </c>
      <c r="K3073" s="60">
        <v>3</v>
      </c>
      <c r="L3073" s="16">
        <f t="shared" si="98"/>
        <v>13</v>
      </c>
    </row>
    <row r="3074" spans="1:12" x14ac:dyDescent="0.25">
      <c r="A3074">
        <v>1199</v>
      </c>
      <c r="B3074" t="str">
        <f t="shared" si="99"/>
        <v>Michican,Alger County</v>
      </c>
      <c r="C3074" s="16" t="s">
        <v>5067</v>
      </c>
      <c r="D3074" s="12" t="s">
        <v>952</v>
      </c>
      <c r="E3074" s="17" t="s">
        <v>5022</v>
      </c>
      <c r="F3074" s="43">
        <v>3</v>
      </c>
      <c r="G3074" s="17">
        <v>1</v>
      </c>
      <c r="H3074" s="53">
        <v>3</v>
      </c>
      <c r="I3074" s="17">
        <v>1</v>
      </c>
      <c r="J3074" s="17">
        <v>1</v>
      </c>
      <c r="K3074" s="60">
        <v>3</v>
      </c>
      <c r="L3074" s="16">
        <f t="shared" ref="L3074:L3109" si="100">SUM(F3074:K3074)</f>
        <v>12</v>
      </c>
    </row>
    <row r="3075" spans="1:12" x14ac:dyDescent="0.25">
      <c r="A3075">
        <v>1228</v>
      </c>
      <c r="B3075" t="str">
        <f t="shared" ref="B3075:B3109" si="101">C3075&amp;","&amp;D3075</f>
        <v>Michican,Houghton County</v>
      </c>
      <c r="C3075" s="16" t="s">
        <v>5067</v>
      </c>
      <c r="D3075" s="12" t="s">
        <v>972</v>
      </c>
      <c r="E3075" s="17" t="s">
        <v>5014</v>
      </c>
      <c r="F3075" s="43">
        <v>3</v>
      </c>
      <c r="G3075" s="27">
        <v>2</v>
      </c>
      <c r="H3075" s="53">
        <v>3</v>
      </c>
      <c r="I3075" s="17">
        <v>1</v>
      </c>
      <c r="J3075" s="50">
        <v>3</v>
      </c>
      <c r="K3075" s="60">
        <v>3</v>
      </c>
      <c r="L3075" s="16">
        <f t="shared" si="100"/>
        <v>15</v>
      </c>
    </row>
    <row r="3076" spans="1:12" x14ac:dyDescent="0.25">
      <c r="A3076">
        <v>1263</v>
      </c>
      <c r="B3076" t="str">
        <f t="shared" si="101"/>
        <v>Michican,Ontonagon County</v>
      </c>
      <c r="C3076" s="16" t="s">
        <v>5067</v>
      </c>
      <c r="D3076" s="12" t="s">
        <v>1001</v>
      </c>
      <c r="E3076" s="17" t="s">
        <v>5015</v>
      </c>
      <c r="F3076" s="43">
        <v>3</v>
      </c>
      <c r="G3076" s="37">
        <v>5</v>
      </c>
      <c r="H3076" s="53">
        <v>3</v>
      </c>
      <c r="I3076" s="17">
        <v>1</v>
      </c>
      <c r="J3076" s="17">
        <v>1</v>
      </c>
      <c r="K3076" s="60">
        <v>3</v>
      </c>
      <c r="L3076" s="16">
        <f t="shared" si="100"/>
        <v>16</v>
      </c>
    </row>
    <row r="3077" spans="1:12" x14ac:dyDescent="0.25">
      <c r="A3077">
        <v>1584</v>
      </c>
      <c r="B3077" t="str">
        <f t="shared" si="101"/>
        <v>Montana,Granite County</v>
      </c>
      <c r="C3077" s="16" t="s">
        <v>41</v>
      </c>
      <c r="D3077" s="12" t="s">
        <v>1164</v>
      </c>
      <c r="E3077" s="17" t="s">
        <v>5016</v>
      </c>
      <c r="F3077" s="34">
        <v>4</v>
      </c>
      <c r="G3077" s="17">
        <v>1</v>
      </c>
      <c r="H3077" s="17">
        <v>1</v>
      </c>
      <c r="I3077" s="17">
        <v>1</v>
      </c>
      <c r="J3077" s="47">
        <v>6</v>
      </c>
      <c r="K3077" s="60">
        <v>3</v>
      </c>
      <c r="L3077" s="16">
        <f t="shared" si="100"/>
        <v>16</v>
      </c>
    </row>
    <row r="3078" spans="1:12" x14ac:dyDescent="0.25">
      <c r="A3078">
        <v>1598</v>
      </c>
      <c r="B3078" t="str">
        <f t="shared" si="101"/>
        <v>Montana,Park County</v>
      </c>
      <c r="C3078" s="16" t="s">
        <v>41</v>
      </c>
      <c r="D3078" s="12" t="s">
        <v>368</v>
      </c>
      <c r="E3078" s="17" t="s">
        <v>5018</v>
      </c>
      <c r="F3078" s="43">
        <v>3</v>
      </c>
      <c r="G3078" s="17">
        <v>1</v>
      </c>
      <c r="H3078" s="17">
        <v>1</v>
      </c>
      <c r="I3078" s="17">
        <v>1</v>
      </c>
      <c r="J3078" s="47">
        <v>6</v>
      </c>
      <c r="K3078" s="60">
        <v>3</v>
      </c>
      <c r="L3078" s="16">
        <f t="shared" si="100"/>
        <v>15</v>
      </c>
    </row>
    <row r="3079" spans="1:12" x14ac:dyDescent="0.25">
      <c r="A3079">
        <v>1732</v>
      </c>
      <c r="B3079" t="str">
        <f t="shared" si="101"/>
        <v>New Hampshire,Carroll County</v>
      </c>
      <c r="C3079" s="16" t="s">
        <v>45</v>
      </c>
      <c r="D3079" s="12" t="s">
        <v>220</v>
      </c>
      <c r="E3079" s="17" t="s">
        <v>5025</v>
      </c>
      <c r="F3079" s="43">
        <v>3</v>
      </c>
      <c r="G3079" s="19">
        <v>4</v>
      </c>
      <c r="H3079" s="17">
        <v>1</v>
      </c>
      <c r="I3079" s="17">
        <v>1</v>
      </c>
      <c r="J3079" s="17">
        <v>1</v>
      </c>
      <c r="K3079" s="60">
        <v>3</v>
      </c>
      <c r="L3079" s="16">
        <f t="shared" si="100"/>
        <v>13</v>
      </c>
    </row>
    <row r="3080" spans="1:12" x14ac:dyDescent="0.25">
      <c r="A3080">
        <v>1734</v>
      </c>
      <c r="B3080" t="str">
        <f t="shared" si="101"/>
        <v>New Hampshire,Coos County</v>
      </c>
      <c r="C3080" s="16" t="s">
        <v>45</v>
      </c>
      <c r="D3080" s="12" t="s">
        <v>1240</v>
      </c>
      <c r="E3080" s="17" t="s">
        <v>5031</v>
      </c>
      <c r="F3080" s="43">
        <v>3</v>
      </c>
      <c r="G3080" s="27">
        <v>2</v>
      </c>
      <c r="H3080" s="17">
        <v>1</v>
      </c>
      <c r="I3080" s="17">
        <v>1</v>
      </c>
      <c r="J3080" s="17">
        <v>1</v>
      </c>
      <c r="K3080" s="60">
        <v>3</v>
      </c>
      <c r="L3080" s="16">
        <f t="shared" si="100"/>
        <v>11</v>
      </c>
    </row>
    <row r="3081" spans="1:12" x14ac:dyDescent="0.25">
      <c r="A3081">
        <v>1780</v>
      </c>
      <c r="B3081" t="str">
        <f t="shared" si="101"/>
        <v>New Mexico,Mora County</v>
      </c>
      <c r="C3081" s="16" t="s">
        <v>47</v>
      </c>
      <c r="D3081" s="12" t="s">
        <v>1271</v>
      </c>
      <c r="E3081" s="17" t="s">
        <v>5013</v>
      </c>
      <c r="F3081" s="43">
        <v>3</v>
      </c>
      <c r="G3081" s="17">
        <v>1</v>
      </c>
      <c r="H3081" s="53">
        <v>3</v>
      </c>
      <c r="I3081" s="17">
        <v>1</v>
      </c>
      <c r="J3081" s="57">
        <v>5</v>
      </c>
      <c r="K3081" s="60">
        <v>3</v>
      </c>
      <c r="L3081" s="16">
        <f t="shared" si="100"/>
        <v>16</v>
      </c>
    </row>
    <row r="3082" spans="1:12" x14ac:dyDescent="0.25">
      <c r="A3082">
        <v>2773</v>
      </c>
      <c r="B3082" t="str">
        <f t="shared" si="101"/>
        <v>Vermont,Addison County</v>
      </c>
      <c r="C3082" s="16" t="s">
        <v>61</v>
      </c>
      <c r="D3082" s="12" t="s">
        <v>1802</v>
      </c>
      <c r="E3082" s="17" t="s">
        <v>5032</v>
      </c>
      <c r="F3082" s="43">
        <v>3</v>
      </c>
      <c r="G3082" s="27">
        <v>2</v>
      </c>
      <c r="H3082" s="17">
        <v>1</v>
      </c>
      <c r="I3082" s="17">
        <v>1</v>
      </c>
      <c r="J3082" s="17">
        <v>1</v>
      </c>
      <c r="K3082" s="60">
        <v>3</v>
      </c>
      <c r="L3082" s="16">
        <f t="shared" si="100"/>
        <v>11</v>
      </c>
    </row>
    <row r="3083" spans="1:12" x14ac:dyDescent="0.25">
      <c r="A3083">
        <v>2774</v>
      </c>
      <c r="B3083" t="str">
        <f t="shared" si="101"/>
        <v>Vermont,Bennington County</v>
      </c>
      <c r="C3083" s="16" t="s">
        <v>61</v>
      </c>
      <c r="D3083" s="12" t="s">
        <v>1803</v>
      </c>
      <c r="E3083" s="17" t="s">
        <v>5033</v>
      </c>
      <c r="F3083" s="43">
        <v>3</v>
      </c>
      <c r="G3083" s="27">
        <v>2</v>
      </c>
      <c r="H3083" s="17">
        <v>1</v>
      </c>
      <c r="I3083" s="17">
        <v>1</v>
      </c>
      <c r="J3083" s="17">
        <v>1</v>
      </c>
      <c r="K3083" s="60">
        <v>3</v>
      </c>
      <c r="L3083" s="16">
        <f t="shared" si="100"/>
        <v>11</v>
      </c>
    </row>
    <row r="3084" spans="1:12" x14ac:dyDescent="0.25">
      <c r="A3084">
        <v>2778</v>
      </c>
      <c r="B3084" t="str">
        <f t="shared" si="101"/>
        <v>Vermont,Franklin County</v>
      </c>
      <c r="C3084" s="16" t="s">
        <v>61</v>
      </c>
      <c r="D3084" s="12" t="s">
        <v>134</v>
      </c>
      <c r="E3084" s="17" t="s">
        <v>5035</v>
      </c>
      <c r="F3084" s="17">
        <v>1</v>
      </c>
      <c r="G3084" s="17">
        <v>1</v>
      </c>
      <c r="H3084" s="17">
        <v>1</v>
      </c>
      <c r="I3084" s="17">
        <v>1</v>
      </c>
      <c r="J3084" s="17">
        <v>1</v>
      </c>
      <c r="K3084" s="60">
        <v>3</v>
      </c>
      <c r="L3084" s="16">
        <f t="shared" si="100"/>
        <v>8</v>
      </c>
    </row>
    <row r="3085" spans="1:12" x14ac:dyDescent="0.25">
      <c r="A3085">
        <v>2783</v>
      </c>
      <c r="B3085" t="str">
        <f t="shared" si="101"/>
        <v>Vermont,Rutland County</v>
      </c>
      <c r="C3085" s="16" t="s">
        <v>61</v>
      </c>
      <c r="D3085" s="12" t="s">
        <v>1808</v>
      </c>
      <c r="E3085" s="17" t="s">
        <v>5026</v>
      </c>
      <c r="F3085" s="43">
        <v>3</v>
      </c>
      <c r="G3085" s="19">
        <v>4</v>
      </c>
      <c r="H3085" s="17">
        <v>1</v>
      </c>
      <c r="I3085" s="17">
        <v>1</v>
      </c>
      <c r="J3085" s="17">
        <v>1</v>
      </c>
      <c r="K3085" s="60">
        <v>3</v>
      </c>
      <c r="L3085" s="16">
        <f t="shared" si="100"/>
        <v>13</v>
      </c>
    </row>
    <row r="3086" spans="1:12" x14ac:dyDescent="0.25">
      <c r="A3086">
        <v>2784</v>
      </c>
      <c r="B3086" t="str">
        <f t="shared" si="101"/>
        <v>Vermont,Washington County</v>
      </c>
      <c r="C3086" s="16" t="s">
        <v>61</v>
      </c>
      <c r="D3086" s="12" t="s">
        <v>169</v>
      </c>
      <c r="E3086" s="17" t="s">
        <v>5027</v>
      </c>
      <c r="F3086" s="43">
        <v>3</v>
      </c>
      <c r="G3086" s="19">
        <v>4</v>
      </c>
      <c r="H3086" s="17">
        <v>1</v>
      </c>
      <c r="I3086" s="17">
        <v>1</v>
      </c>
      <c r="J3086" s="17">
        <v>1</v>
      </c>
      <c r="K3086" s="60">
        <v>3</v>
      </c>
      <c r="L3086" s="16">
        <f t="shared" si="100"/>
        <v>13</v>
      </c>
    </row>
    <row r="3087" spans="1:12" x14ac:dyDescent="0.25">
      <c r="A3087">
        <v>2785</v>
      </c>
      <c r="B3087" t="str">
        <f t="shared" si="101"/>
        <v>Vermont,Windham County</v>
      </c>
      <c r="C3087" s="16" t="s">
        <v>61</v>
      </c>
      <c r="D3087" s="12" t="s">
        <v>389</v>
      </c>
      <c r="E3087" s="17" t="s">
        <v>5028</v>
      </c>
      <c r="F3087" s="43">
        <v>3</v>
      </c>
      <c r="G3087" s="19">
        <v>4</v>
      </c>
      <c r="H3087" s="17">
        <v>1</v>
      </c>
      <c r="I3087" s="17">
        <v>1</v>
      </c>
      <c r="J3087" s="17">
        <v>1</v>
      </c>
      <c r="K3087" s="60">
        <v>3</v>
      </c>
      <c r="L3087" s="16">
        <f t="shared" si="100"/>
        <v>13</v>
      </c>
    </row>
    <row r="3088" spans="1:12" x14ac:dyDescent="0.25">
      <c r="A3088">
        <v>2786</v>
      </c>
      <c r="B3088" t="str">
        <f t="shared" si="101"/>
        <v>Vermont,Windsor County</v>
      </c>
      <c r="C3088" s="16" t="s">
        <v>61</v>
      </c>
      <c r="D3088" s="12" t="s">
        <v>1809</v>
      </c>
      <c r="E3088" s="17" t="s">
        <v>5029</v>
      </c>
      <c r="F3088" s="43">
        <v>3</v>
      </c>
      <c r="G3088" s="19">
        <v>4</v>
      </c>
      <c r="H3088" s="17">
        <v>1</v>
      </c>
      <c r="I3088" s="17">
        <v>1</v>
      </c>
      <c r="J3088" s="17">
        <v>1</v>
      </c>
      <c r="K3088" s="60">
        <v>3</v>
      </c>
      <c r="L3088" s="16">
        <f t="shared" si="100"/>
        <v>13</v>
      </c>
    </row>
    <row r="3089" spans="1:12" x14ac:dyDescent="0.25">
      <c r="A3089">
        <v>2972</v>
      </c>
      <c r="B3089" t="str">
        <f t="shared" si="101"/>
        <v>West Virginia,Hampshire County</v>
      </c>
      <c r="C3089" s="16" t="s">
        <v>102</v>
      </c>
      <c r="D3089" s="12" t="s">
        <v>947</v>
      </c>
      <c r="E3089" s="17" t="s">
        <v>5019</v>
      </c>
      <c r="F3089" s="34">
        <v>4</v>
      </c>
      <c r="G3089" s="17">
        <v>1</v>
      </c>
      <c r="H3089" s="53">
        <v>3</v>
      </c>
      <c r="I3089" s="17">
        <v>1</v>
      </c>
      <c r="J3089" s="30">
        <v>2</v>
      </c>
      <c r="K3089" s="60">
        <v>3</v>
      </c>
      <c r="L3089" s="16">
        <f t="shared" si="100"/>
        <v>14</v>
      </c>
    </row>
    <row r="3090" spans="1:12" x14ac:dyDescent="0.25">
      <c r="A3090">
        <v>2994</v>
      </c>
      <c r="B3090" t="str">
        <f t="shared" si="101"/>
        <v>West Virginia,Pendleton County</v>
      </c>
      <c r="C3090" s="16" t="s">
        <v>102</v>
      </c>
      <c r="D3090" s="12" t="s">
        <v>840</v>
      </c>
      <c r="E3090" s="17" t="s">
        <v>5020</v>
      </c>
      <c r="F3090" s="43">
        <v>3</v>
      </c>
      <c r="G3090" s="17">
        <v>1</v>
      </c>
      <c r="H3090" s="53">
        <v>3</v>
      </c>
      <c r="I3090" s="17">
        <v>1</v>
      </c>
      <c r="J3090" s="30">
        <v>2</v>
      </c>
      <c r="K3090" s="60">
        <v>3</v>
      </c>
      <c r="L3090" s="16">
        <f t="shared" si="100"/>
        <v>13</v>
      </c>
    </row>
    <row r="3091" spans="1:12" x14ac:dyDescent="0.25">
      <c r="A3091">
        <v>2996</v>
      </c>
      <c r="B3091" t="str">
        <f t="shared" si="101"/>
        <v>West Virginia,Pocahontas County</v>
      </c>
      <c r="C3091" s="16" t="s">
        <v>102</v>
      </c>
      <c r="D3091" s="12" t="s">
        <v>716</v>
      </c>
      <c r="E3091" s="17" t="s">
        <v>5023</v>
      </c>
      <c r="F3091" s="17">
        <v>1</v>
      </c>
      <c r="G3091" s="17">
        <v>1</v>
      </c>
      <c r="H3091" s="53">
        <v>3</v>
      </c>
      <c r="I3091" s="17">
        <v>1</v>
      </c>
      <c r="J3091" s="30">
        <v>2</v>
      </c>
      <c r="K3091" s="60">
        <v>3</v>
      </c>
      <c r="L3091" s="16">
        <f t="shared" si="100"/>
        <v>11</v>
      </c>
    </row>
    <row r="3092" spans="1:12" x14ac:dyDescent="0.25">
      <c r="A3092">
        <v>241</v>
      </c>
      <c r="B3092" t="str">
        <f t="shared" si="101"/>
        <v>Colorado,Grand County</v>
      </c>
      <c r="C3092" s="16" t="s">
        <v>18</v>
      </c>
      <c r="D3092" s="12" t="s">
        <v>352</v>
      </c>
      <c r="E3092" s="17" t="s">
        <v>5042</v>
      </c>
      <c r="F3092" s="17">
        <v>1</v>
      </c>
      <c r="G3092" s="17">
        <v>1</v>
      </c>
      <c r="H3092" s="17">
        <v>1</v>
      </c>
      <c r="I3092" s="17">
        <v>1</v>
      </c>
      <c r="J3092" s="50">
        <v>3</v>
      </c>
      <c r="K3092" s="58">
        <v>2</v>
      </c>
      <c r="L3092" s="16">
        <f t="shared" si="100"/>
        <v>9</v>
      </c>
    </row>
    <row r="3093" spans="1:12" x14ac:dyDescent="0.25">
      <c r="A3093">
        <v>243</v>
      </c>
      <c r="B3093" t="str">
        <f t="shared" si="101"/>
        <v>Colorado,Hinsdale County</v>
      </c>
      <c r="C3093" s="16" t="s">
        <v>18</v>
      </c>
      <c r="D3093" s="12" t="s">
        <v>354</v>
      </c>
      <c r="E3093" s="17" t="s">
        <v>5039</v>
      </c>
      <c r="F3093" s="43">
        <v>3</v>
      </c>
      <c r="G3093" s="17">
        <v>1</v>
      </c>
      <c r="H3093" s="17">
        <v>1</v>
      </c>
      <c r="I3093" s="17">
        <v>1</v>
      </c>
      <c r="J3093" s="50">
        <v>3</v>
      </c>
      <c r="K3093" s="58">
        <v>2</v>
      </c>
      <c r="L3093" s="16">
        <f t="shared" si="100"/>
        <v>11</v>
      </c>
    </row>
    <row r="3094" spans="1:12" x14ac:dyDescent="0.25">
      <c r="A3094">
        <v>1145</v>
      </c>
      <c r="B3094" t="str">
        <f t="shared" si="101"/>
        <v>Maine,Aroostook County</v>
      </c>
      <c r="C3094" s="16" t="s">
        <v>32</v>
      </c>
      <c r="D3094" s="12" t="s">
        <v>915</v>
      </c>
      <c r="E3094" s="17" t="s">
        <v>5043</v>
      </c>
      <c r="F3094" s="43">
        <v>3</v>
      </c>
      <c r="G3094" s="27">
        <v>2</v>
      </c>
      <c r="H3094" s="17">
        <v>1</v>
      </c>
      <c r="I3094" s="17">
        <v>1</v>
      </c>
      <c r="J3094" s="17">
        <v>1</v>
      </c>
      <c r="K3094" s="58">
        <v>2</v>
      </c>
      <c r="L3094" s="16">
        <f t="shared" si="100"/>
        <v>10</v>
      </c>
    </row>
    <row r="3095" spans="1:12" x14ac:dyDescent="0.25">
      <c r="A3095">
        <v>1147</v>
      </c>
      <c r="B3095" t="str">
        <f t="shared" si="101"/>
        <v>Maine,Franklin County</v>
      </c>
      <c r="C3095" s="16" t="s">
        <v>32</v>
      </c>
      <c r="D3095" s="12" t="s">
        <v>134</v>
      </c>
      <c r="E3095" s="17" t="s">
        <v>5044</v>
      </c>
      <c r="F3095" s="43">
        <v>3</v>
      </c>
      <c r="G3095" s="27">
        <v>2</v>
      </c>
      <c r="H3095" s="17">
        <v>1</v>
      </c>
      <c r="I3095" s="17">
        <v>1</v>
      </c>
      <c r="J3095" s="17">
        <v>1</v>
      </c>
      <c r="K3095" s="58">
        <v>2</v>
      </c>
      <c r="L3095" s="16">
        <f t="shared" si="100"/>
        <v>10</v>
      </c>
    </row>
    <row r="3096" spans="1:12" x14ac:dyDescent="0.25">
      <c r="A3096">
        <v>1151</v>
      </c>
      <c r="B3096" t="str">
        <f t="shared" si="101"/>
        <v>Maine,Lincoln County</v>
      </c>
      <c r="C3096" s="16" t="s">
        <v>32</v>
      </c>
      <c r="D3096" s="12" t="s">
        <v>243</v>
      </c>
      <c r="E3096" s="17" t="s">
        <v>5038</v>
      </c>
      <c r="F3096" s="43">
        <v>3</v>
      </c>
      <c r="G3096" s="27">
        <v>2</v>
      </c>
      <c r="H3096" s="17">
        <v>1</v>
      </c>
      <c r="I3096" s="25">
        <v>4</v>
      </c>
      <c r="J3096" s="17">
        <v>1</v>
      </c>
      <c r="K3096" s="58">
        <v>2</v>
      </c>
      <c r="L3096" s="16">
        <f t="shared" si="100"/>
        <v>13</v>
      </c>
    </row>
    <row r="3097" spans="1:12" x14ac:dyDescent="0.25">
      <c r="A3097">
        <v>1152</v>
      </c>
      <c r="B3097" t="str">
        <f t="shared" si="101"/>
        <v>Maine,Oxford County</v>
      </c>
      <c r="C3097" s="16" t="s">
        <v>32</v>
      </c>
      <c r="D3097" s="12" t="s">
        <v>917</v>
      </c>
      <c r="E3097" s="17" t="s">
        <v>5040</v>
      </c>
      <c r="F3097" s="43">
        <v>3</v>
      </c>
      <c r="G3097" s="19">
        <v>4</v>
      </c>
      <c r="H3097" s="17">
        <v>1</v>
      </c>
      <c r="I3097" s="17">
        <v>1</v>
      </c>
      <c r="J3097" s="17">
        <v>1</v>
      </c>
      <c r="K3097" s="58">
        <v>2</v>
      </c>
      <c r="L3097" s="16">
        <f t="shared" si="100"/>
        <v>12</v>
      </c>
    </row>
    <row r="3098" spans="1:12" x14ac:dyDescent="0.25">
      <c r="A3098">
        <v>1158</v>
      </c>
      <c r="B3098" t="str">
        <f t="shared" si="101"/>
        <v>Maine,Washington County</v>
      </c>
      <c r="C3098" s="16" t="s">
        <v>32</v>
      </c>
      <c r="D3098" s="12" t="s">
        <v>169</v>
      </c>
      <c r="E3098" s="17" t="s">
        <v>5037</v>
      </c>
      <c r="F3098" s="43">
        <v>3</v>
      </c>
      <c r="G3098" s="19">
        <v>4</v>
      </c>
      <c r="H3098" s="17">
        <v>1</v>
      </c>
      <c r="I3098" s="25">
        <v>4</v>
      </c>
      <c r="J3098" s="17">
        <v>1</v>
      </c>
      <c r="K3098" s="58">
        <v>2</v>
      </c>
      <c r="L3098" s="16">
        <f t="shared" si="100"/>
        <v>15</v>
      </c>
    </row>
    <row r="3099" spans="1:12" x14ac:dyDescent="0.25">
      <c r="A3099">
        <v>1296</v>
      </c>
      <c r="B3099" t="str">
        <f t="shared" si="101"/>
        <v>Minnesota,Cook County</v>
      </c>
      <c r="C3099" s="16" t="s">
        <v>37</v>
      </c>
      <c r="D3099" s="12" t="s">
        <v>468</v>
      </c>
      <c r="E3099" s="17" t="s">
        <v>5036</v>
      </c>
      <c r="F3099" s="43">
        <v>3</v>
      </c>
      <c r="G3099" s="17">
        <v>1</v>
      </c>
      <c r="H3099" s="17">
        <v>1</v>
      </c>
      <c r="I3099" s="17">
        <v>1</v>
      </c>
      <c r="J3099" s="47">
        <v>6</v>
      </c>
      <c r="K3099" s="58">
        <v>2</v>
      </c>
      <c r="L3099" s="16">
        <f t="shared" si="100"/>
        <v>14</v>
      </c>
    </row>
    <row r="3100" spans="1:12" x14ac:dyDescent="0.25">
      <c r="A3100">
        <v>1815</v>
      </c>
      <c r="B3100" t="str">
        <f t="shared" si="101"/>
        <v>New York,Hamilton County</v>
      </c>
      <c r="C3100" s="16" t="s">
        <v>48</v>
      </c>
      <c r="D3100" s="12" t="s">
        <v>410</v>
      </c>
      <c r="E3100" s="17" t="s">
        <v>5045</v>
      </c>
      <c r="F3100" s="43">
        <v>3</v>
      </c>
      <c r="G3100" s="27">
        <v>2</v>
      </c>
      <c r="H3100" s="17">
        <v>1</v>
      </c>
      <c r="I3100" s="17">
        <v>1</v>
      </c>
      <c r="J3100" s="17">
        <v>1</v>
      </c>
      <c r="K3100" s="58">
        <v>2</v>
      </c>
      <c r="L3100" s="16">
        <f t="shared" si="100"/>
        <v>10</v>
      </c>
    </row>
    <row r="3101" spans="1:12" x14ac:dyDescent="0.25">
      <c r="A3101">
        <v>2775</v>
      </c>
      <c r="B3101" t="str">
        <f t="shared" si="101"/>
        <v>Vermont,Caledonia County</v>
      </c>
      <c r="C3101" s="16" t="s">
        <v>61</v>
      </c>
      <c r="D3101" s="12" t="s">
        <v>1804</v>
      </c>
      <c r="E3101" s="17" t="s">
        <v>5041</v>
      </c>
      <c r="F3101" s="43">
        <v>3</v>
      </c>
      <c r="G3101" s="19">
        <v>4</v>
      </c>
      <c r="H3101" s="17">
        <v>1</v>
      </c>
      <c r="I3101" s="17">
        <v>1</v>
      </c>
      <c r="J3101" s="17">
        <v>1</v>
      </c>
      <c r="K3101" s="58">
        <v>2</v>
      </c>
      <c r="L3101" s="16">
        <f t="shared" si="100"/>
        <v>12</v>
      </c>
    </row>
    <row r="3102" spans="1:12" x14ac:dyDescent="0.25">
      <c r="A3102">
        <v>2780</v>
      </c>
      <c r="B3102" t="str">
        <f t="shared" si="101"/>
        <v>Vermont,Lamoille County</v>
      </c>
      <c r="C3102" s="16" t="s">
        <v>61</v>
      </c>
      <c r="D3102" s="12" t="s">
        <v>1807</v>
      </c>
      <c r="E3102" s="17" t="s">
        <v>5047</v>
      </c>
      <c r="F3102" s="17">
        <v>1</v>
      </c>
      <c r="G3102" s="17">
        <v>1</v>
      </c>
      <c r="H3102" s="17">
        <v>1</v>
      </c>
      <c r="I3102" s="17">
        <v>1</v>
      </c>
      <c r="J3102" s="17">
        <v>1</v>
      </c>
      <c r="K3102" s="58">
        <v>2</v>
      </c>
      <c r="L3102" s="16">
        <f t="shared" si="100"/>
        <v>7</v>
      </c>
    </row>
    <row r="3103" spans="1:12" x14ac:dyDescent="0.25">
      <c r="A3103">
        <v>2782</v>
      </c>
      <c r="B3103" t="str">
        <f t="shared" si="101"/>
        <v>Vermont,Orleans County</v>
      </c>
      <c r="C3103" s="16" t="s">
        <v>61</v>
      </c>
      <c r="D3103" s="12" t="s">
        <v>1295</v>
      </c>
      <c r="E3103" s="17" t="s">
        <v>5046</v>
      </c>
      <c r="F3103" s="43">
        <v>3</v>
      </c>
      <c r="G3103" s="27">
        <v>2</v>
      </c>
      <c r="H3103" s="17">
        <v>1</v>
      </c>
      <c r="I3103" s="17">
        <v>1</v>
      </c>
      <c r="J3103" s="17">
        <v>1</v>
      </c>
      <c r="K3103" s="58">
        <v>2</v>
      </c>
      <c r="L3103" s="16">
        <f t="shared" si="100"/>
        <v>10</v>
      </c>
    </row>
    <row r="3104" spans="1:12" x14ac:dyDescent="0.25">
      <c r="A3104">
        <v>263</v>
      </c>
      <c r="B3104" t="str">
        <f t="shared" si="101"/>
        <v>Colorado,Park County</v>
      </c>
      <c r="C3104" s="16" t="s">
        <v>18</v>
      </c>
      <c r="D3104" s="12" t="s">
        <v>368</v>
      </c>
      <c r="E3104" s="17" t="s">
        <v>5048</v>
      </c>
      <c r="F3104" s="17">
        <v>1</v>
      </c>
      <c r="G3104" s="17">
        <v>1</v>
      </c>
      <c r="H3104" s="17">
        <v>1</v>
      </c>
      <c r="I3104" s="17">
        <v>1</v>
      </c>
      <c r="J3104" s="57">
        <v>5</v>
      </c>
      <c r="K3104" s="59">
        <v>1</v>
      </c>
      <c r="L3104" s="16">
        <f t="shared" si="100"/>
        <v>10</v>
      </c>
    </row>
    <row r="3105" spans="1:12" x14ac:dyDescent="0.25">
      <c r="A3105">
        <v>1154</v>
      </c>
      <c r="B3105" t="str">
        <f t="shared" si="101"/>
        <v>Maine,Piscataquis County</v>
      </c>
      <c r="C3105" s="16" t="s">
        <v>32</v>
      </c>
      <c r="D3105" s="12" t="s">
        <v>919</v>
      </c>
      <c r="E3105" s="17" t="s">
        <v>5051</v>
      </c>
      <c r="F3105" s="43">
        <v>3</v>
      </c>
      <c r="G3105" s="27">
        <v>2</v>
      </c>
      <c r="H3105" s="17">
        <v>1</v>
      </c>
      <c r="I3105" s="17">
        <v>1</v>
      </c>
      <c r="J3105" s="17">
        <v>1</v>
      </c>
      <c r="K3105" s="59">
        <v>1</v>
      </c>
      <c r="L3105" s="16">
        <f t="shared" si="100"/>
        <v>9</v>
      </c>
    </row>
    <row r="3106" spans="1:12" x14ac:dyDescent="0.25">
      <c r="A3106">
        <v>1239</v>
      </c>
      <c r="B3106" t="str">
        <f t="shared" si="101"/>
        <v>Michican,Keweenaw County</v>
      </c>
      <c r="C3106" s="16" t="s">
        <v>5067</v>
      </c>
      <c r="D3106" s="12" t="s">
        <v>981</v>
      </c>
      <c r="E3106" s="17" t="s">
        <v>5049</v>
      </c>
      <c r="F3106" s="43">
        <v>3</v>
      </c>
      <c r="G3106" s="37">
        <v>5</v>
      </c>
      <c r="H3106" s="17">
        <v>1</v>
      </c>
      <c r="I3106" s="17">
        <v>1</v>
      </c>
      <c r="J3106" s="17">
        <v>1</v>
      </c>
      <c r="K3106" s="59">
        <v>1</v>
      </c>
      <c r="L3106" s="16">
        <f t="shared" si="100"/>
        <v>12</v>
      </c>
    </row>
    <row r="3107" spans="1:12" x14ac:dyDescent="0.25">
      <c r="A3107">
        <v>2777</v>
      </c>
      <c r="B3107" t="str">
        <f t="shared" si="101"/>
        <v>Vermont,Essex County</v>
      </c>
      <c r="C3107" s="16" t="s">
        <v>61</v>
      </c>
      <c r="D3107" s="12" t="s">
        <v>945</v>
      </c>
      <c r="E3107" s="17" t="s">
        <v>5052</v>
      </c>
      <c r="F3107" s="43">
        <v>3</v>
      </c>
      <c r="G3107" s="27">
        <v>2</v>
      </c>
      <c r="H3107" s="17">
        <v>1</v>
      </c>
      <c r="I3107" s="17">
        <v>1</v>
      </c>
      <c r="J3107" s="17">
        <v>1</v>
      </c>
      <c r="K3107" s="59">
        <v>1</v>
      </c>
      <c r="L3107" s="16">
        <f t="shared" si="100"/>
        <v>9</v>
      </c>
    </row>
    <row r="3108" spans="1:12" x14ac:dyDescent="0.25">
      <c r="A3108">
        <v>2779</v>
      </c>
      <c r="B3108" t="str">
        <f t="shared" si="101"/>
        <v>Vermont,Grand Isle County</v>
      </c>
      <c r="C3108" s="16" t="s">
        <v>61</v>
      </c>
      <c r="D3108" s="12" t="s">
        <v>1806</v>
      </c>
      <c r="E3108" s="17" t="s">
        <v>5050</v>
      </c>
      <c r="F3108" s="43">
        <v>3</v>
      </c>
      <c r="G3108" s="19">
        <v>4</v>
      </c>
      <c r="H3108" s="17">
        <v>1</v>
      </c>
      <c r="I3108" s="17">
        <v>1</v>
      </c>
      <c r="J3108" s="17">
        <v>1</v>
      </c>
      <c r="K3108" s="59">
        <v>1</v>
      </c>
      <c r="L3108" s="16">
        <f t="shared" si="100"/>
        <v>11</v>
      </c>
    </row>
    <row r="3109" spans="1:12" x14ac:dyDescent="0.25">
      <c r="A3109">
        <v>2781</v>
      </c>
      <c r="B3109" t="str">
        <f t="shared" si="101"/>
        <v>Vermont,Orange County</v>
      </c>
      <c r="C3109" s="16" t="s">
        <v>61</v>
      </c>
      <c r="D3109" s="12" t="s">
        <v>299</v>
      </c>
      <c r="E3109" s="17" t="s">
        <v>5053</v>
      </c>
      <c r="F3109" s="43">
        <v>3</v>
      </c>
      <c r="G3109" s="27">
        <v>2</v>
      </c>
      <c r="H3109" s="17">
        <v>1</v>
      </c>
      <c r="I3109" s="17">
        <v>1</v>
      </c>
      <c r="J3109" s="17">
        <v>1</v>
      </c>
      <c r="K3109" s="59">
        <v>1</v>
      </c>
      <c r="L3109" s="16">
        <f t="shared" si="100"/>
        <v>9</v>
      </c>
    </row>
  </sheetData>
  <sheetProtection algorithmName="SHA-512" hashValue="QkwC5yZBHgODVObB/BXvSvxaXH4firmEB+J4Ir0MpdDVAalUd9NVubgPBJ0o99Sa3wjFYkJCnWNTmUqumX4xEQ==" saltValue="mVhIYV59p2nHzMsN2R0Ayg==" spinCount="100000" sheet="1" objects="1" scenarios="1"/>
  <sortState xmlns:xlrd2="http://schemas.microsoft.com/office/spreadsheetml/2017/richdata2" ref="A2:O3109">
    <sortCondition descending="1" ref="K28:K3109"/>
  </sortState>
  <conditionalFormatting sqref="L2:L3109">
    <cfRule type="colorScale" priority="1">
      <colorScale>
        <cfvo type="min"/>
        <cfvo type="percentile" val="50"/>
        <cfvo type="max"/>
        <color rgb="FF63BE7B"/>
        <color rgb="FFFFEB84"/>
        <color rgb="FFF8696B"/>
      </colorScale>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Phius Feedback</vt:lpstr>
      <vt:lpstr>Cx Report</vt:lpstr>
      <vt:lpstr>Cx Plan</vt:lpstr>
      <vt:lpstr>Program Plan</vt:lpstr>
      <vt:lpstr>Rationale for Retrofit</vt:lpstr>
      <vt:lpstr>Hazard Mitigation</vt:lpstr>
      <vt:lpstr>Owner Worksheet</vt:lpstr>
      <vt:lpstr>Current Facility Requirements</vt:lpstr>
      <vt:lpstr>Phase 2 IAQ Assessment</vt:lpstr>
      <vt:lpstr>Phase 2 IAQ Investigation</vt:lpstr>
      <vt:lpstr>Phase 2 Performance Modeling</vt:lpstr>
      <vt:lpstr>Issues &amp; Resolutions Log</vt:lpstr>
      <vt:lpstr>(NR) Crit Loads &amp; Occ.</vt:lpstr>
      <vt:lpstr>Update Tracker</vt:lpstr>
      <vt:lpstr>CFR Options</vt:lpstr>
      <vt:lpstr>Options 2024 </vt:lpstr>
      <vt:lpstr>Occupant Survey Options</vt:lpstr>
      <vt:lpstr>Climate Risk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 Abendroth</dc:creator>
  <cp:lastModifiedBy>James Ortega</cp:lastModifiedBy>
  <dcterms:created xsi:type="dcterms:W3CDTF">2009-06-03T14:38:40Z</dcterms:created>
  <dcterms:modified xsi:type="dcterms:W3CDTF">2026-10-05T22:06:31Z</dcterms:modified>
</cp:coreProperties>
</file>